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6030" windowWidth="12510" windowHeight="6060" tabRatio="767" activeTab="12"/>
  </bookViews>
  <sheets>
    <sheet name="Jan" sheetId="1" r:id="rId1"/>
    <sheet name="Feb" sheetId="14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." sheetId="9" r:id="rId9"/>
    <sheet name="Oct." sheetId="10" r:id="rId10"/>
    <sheet name="Nov." sheetId="11" r:id="rId11"/>
    <sheet name="Dec." sheetId="12" r:id="rId12"/>
    <sheet name="Summary" sheetId="13" r:id="rId13"/>
  </sheets>
  <calcPr calcId="145621"/>
  <fileRecoveryPr repairLoad="1"/>
</workbook>
</file>

<file path=xl/calcChain.xml><?xml version="1.0" encoding="utf-8"?>
<calcChain xmlns="http://schemas.openxmlformats.org/spreadsheetml/2006/main">
  <c r="C33" i="13" l="1"/>
  <c r="D33" i="13"/>
  <c r="E33" i="13"/>
  <c r="F33" i="13"/>
  <c r="G33" i="13"/>
  <c r="H33" i="13"/>
  <c r="I33" i="13"/>
  <c r="J33" i="13"/>
  <c r="K33" i="13"/>
  <c r="L33" i="13"/>
  <c r="M33" i="13"/>
  <c r="N33" i="13"/>
  <c r="O33" i="13" s="1"/>
  <c r="P33" i="13" s="1"/>
  <c r="C34" i="13"/>
  <c r="D34" i="13"/>
  <c r="E34" i="13"/>
  <c r="F34" i="13"/>
  <c r="G34" i="13"/>
  <c r="H34" i="13"/>
  <c r="I34" i="13"/>
  <c r="J34" i="13"/>
  <c r="K34" i="13"/>
  <c r="L34" i="13"/>
  <c r="M34" i="13"/>
  <c r="N5" i="13"/>
  <c r="N14" i="13"/>
  <c r="N15" i="13"/>
  <c r="N16" i="13"/>
  <c r="N17" i="13"/>
  <c r="N18" i="13"/>
  <c r="N21" i="13"/>
  <c r="N22" i="13"/>
  <c r="N23" i="13"/>
  <c r="N26" i="13"/>
  <c r="N27" i="13"/>
  <c r="N29" i="13"/>
  <c r="N30" i="13"/>
  <c r="N31" i="13"/>
  <c r="N32" i="13"/>
  <c r="N69" i="13" l="1"/>
  <c r="M69" i="13"/>
  <c r="L69" i="13"/>
  <c r="K69" i="13"/>
  <c r="J69" i="13"/>
  <c r="I69" i="13"/>
  <c r="H69" i="13"/>
  <c r="G69" i="13"/>
  <c r="F69" i="13"/>
  <c r="E69" i="13"/>
  <c r="D69" i="13"/>
  <c r="C69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2" i="13"/>
  <c r="L32" i="13"/>
  <c r="K32" i="13"/>
  <c r="J32" i="13"/>
  <c r="I32" i="13"/>
  <c r="H32" i="13"/>
  <c r="G32" i="13"/>
  <c r="F32" i="13"/>
  <c r="E32" i="13"/>
  <c r="D32" i="13"/>
  <c r="C32" i="13"/>
  <c r="O32" i="13" s="1"/>
  <c r="P32" i="13" s="1"/>
  <c r="M31" i="13"/>
  <c r="L31" i="13"/>
  <c r="K31" i="13"/>
  <c r="J31" i="13"/>
  <c r="I31" i="13"/>
  <c r="H31" i="13"/>
  <c r="G31" i="13"/>
  <c r="F31" i="13"/>
  <c r="E31" i="13"/>
  <c r="D31" i="13"/>
  <c r="C31" i="13"/>
  <c r="O31" i="13" s="1"/>
  <c r="P31" i="13" s="1"/>
  <c r="M30" i="13"/>
  <c r="L30" i="13"/>
  <c r="K30" i="13"/>
  <c r="J30" i="13"/>
  <c r="I30" i="13"/>
  <c r="H30" i="13"/>
  <c r="G30" i="13"/>
  <c r="F30" i="13"/>
  <c r="E30" i="13"/>
  <c r="D30" i="13"/>
  <c r="C30" i="13"/>
  <c r="O30" i="13" s="1"/>
  <c r="P30" i="13" s="1"/>
  <c r="M29" i="13"/>
  <c r="L29" i="13"/>
  <c r="K29" i="13"/>
  <c r="J29" i="13"/>
  <c r="I29" i="13"/>
  <c r="H29" i="13"/>
  <c r="G29" i="13"/>
  <c r="F29" i="13"/>
  <c r="E29" i="13"/>
  <c r="D29" i="13"/>
  <c r="C29" i="13"/>
  <c r="O29" i="13" s="1"/>
  <c r="P29" i="13" s="1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O27" i="13" s="1"/>
  <c r="P27" i="13" s="1"/>
  <c r="M26" i="13"/>
  <c r="L26" i="13"/>
  <c r="K26" i="13"/>
  <c r="J26" i="13"/>
  <c r="I26" i="13"/>
  <c r="H26" i="13"/>
  <c r="G26" i="13"/>
  <c r="F26" i="13"/>
  <c r="E26" i="13"/>
  <c r="D26" i="13"/>
  <c r="C26" i="13"/>
  <c r="O26" i="13" s="1"/>
  <c r="P26" i="13" s="1"/>
  <c r="M25" i="13"/>
  <c r="L25" i="13"/>
  <c r="K25" i="13"/>
  <c r="J25" i="13"/>
  <c r="I25" i="13"/>
  <c r="H25" i="13"/>
  <c r="G25" i="13"/>
  <c r="F25" i="13"/>
  <c r="E25" i="13"/>
  <c r="D25" i="13"/>
  <c r="C25" i="13"/>
  <c r="M24" i="13"/>
  <c r="L24" i="13"/>
  <c r="K24" i="13"/>
  <c r="J24" i="13"/>
  <c r="I24" i="13"/>
  <c r="H24" i="13"/>
  <c r="G24" i="13"/>
  <c r="F24" i="13"/>
  <c r="E24" i="13"/>
  <c r="D24" i="13"/>
  <c r="C24" i="13"/>
  <c r="M23" i="13"/>
  <c r="L23" i="13"/>
  <c r="K23" i="13"/>
  <c r="J23" i="13"/>
  <c r="I23" i="13"/>
  <c r="H23" i="13"/>
  <c r="G23" i="13"/>
  <c r="F23" i="13"/>
  <c r="E23" i="13"/>
  <c r="D23" i="13"/>
  <c r="C23" i="13"/>
  <c r="O23" i="13" s="1"/>
  <c r="P23" i="13" s="1"/>
  <c r="M22" i="13"/>
  <c r="L22" i="13"/>
  <c r="K22" i="13"/>
  <c r="J22" i="13"/>
  <c r="I22" i="13"/>
  <c r="H22" i="13"/>
  <c r="G22" i="13"/>
  <c r="F22" i="13"/>
  <c r="E22" i="13"/>
  <c r="D22" i="13"/>
  <c r="C22" i="13"/>
  <c r="O22" i="13" s="1"/>
  <c r="P22" i="13" s="1"/>
  <c r="M21" i="13"/>
  <c r="L21" i="13"/>
  <c r="K21" i="13"/>
  <c r="J21" i="13"/>
  <c r="I21" i="13"/>
  <c r="H21" i="13"/>
  <c r="G21" i="13"/>
  <c r="F21" i="13"/>
  <c r="E21" i="13"/>
  <c r="D21" i="13"/>
  <c r="C21" i="13"/>
  <c r="O21" i="13" s="1"/>
  <c r="P21" i="13" s="1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G19" i="13"/>
  <c r="F19" i="13"/>
  <c r="E19" i="13"/>
  <c r="D19" i="13"/>
  <c r="C19" i="13"/>
  <c r="M18" i="13"/>
  <c r="L18" i="13"/>
  <c r="K18" i="13"/>
  <c r="J18" i="13"/>
  <c r="I18" i="13"/>
  <c r="H18" i="13"/>
  <c r="G18" i="13"/>
  <c r="F18" i="13"/>
  <c r="E18" i="13"/>
  <c r="D18" i="13"/>
  <c r="C18" i="13"/>
  <c r="O18" i="13" s="1"/>
  <c r="P18" i="13" s="1"/>
  <c r="M17" i="13"/>
  <c r="L17" i="13"/>
  <c r="K17" i="13"/>
  <c r="J17" i="13"/>
  <c r="I17" i="13"/>
  <c r="H17" i="13"/>
  <c r="G17" i="13"/>
  <c r="F17" i="13"/>
  <c r="E17" i="13"/>
  <c r="D17" i="13"/>
  <c r="C17" i="13"/>
  <c r="O17" i="13" s="1"/>
  <c r="P17" i="13" s="1"/>
  <c r="M16" i="13"/>
  <c r="L16" i="13"/>
  <c r="K16" i="13"/>
  <c r="J16" i="13"/>
  <c r="I16" i="13"/>
  <c r="H16" i="13"/>
  <c r="G16" i="13"/>
  <c r="F16" i="13"/>
  <c r="E16" i="13"/>
  <c r="D16" i="13"/>
  <c r="C16" i="13"/>
  <c r="O16" i="13" s="1"/>
  <c r="P16" i="13" s="1"/>
  <c r="M15" i="13"/>
  <c r="L15" i="13"/>
  <c r="K15" i="13"/>
  <c r="J15" i="13"/>
  <c r="I15" i="13"/>
  <c r="H15" i="13"/>
  <c r="G15" i="13"/>
  <c r="F15" i="13"/>
  <c r="E15" i="13"/>
  <c r="D15" i="13"/>
  <c r="C15" i="13"/>
  <c r="O15" i="13" s="1"/>
  <c r="P15" i="13" s="1"/>
  <c r="M14" i="13"/>
  <c r="L14" i="13"/>
  <c r="K14" i="13"/>
  <c r="J14" i="13"/>
  <c r="I14" i="13"/>
  <c r="H14" i="13"/>
  <c r="G14" i="13"/>
  <c r="F14" i="13"/>
  <c r="E14" i="13"/>
  <c r="D14" i="13"/>
  <c r="C14" i="13"/>
  <c r="O14" i="13" s="1"/>
  <c r="P14" i="13" s="1"/>
  <c r="M13" i="13"/>
  <c r="L13" i="13"/>
  <c r="K13" i="13"/>
  <c r="J13" i="13"/>
  <c r="I13" i="13"/>
  <c r="H13" i="13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G10" i="13"/>
  <c r="F10" i="13"/>
  <c r="E10" i="13"/>
  <c r="D10" i="13"/>
  <c r="C10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O5" i="13" s="1"/>
  <c r="P5" i="13" s="1"/>
  <c r="M4" i="13"/>
  <c r="L4" i="13"/>
  <c r="K4" i="13"/>
  <c r="J4" i="13"/>
  <c r="I4" i="13"/>
  <c r="H4" i="13"/>
  <c r="G4" i="13"/>
  <c r="F4" i="13"/>
  <c r="E4" i="13"/>
  <c r="D4" i="13"/>
  <c r="C4" i="13"/>
  <c r="E39" i="12"/>
  <c r="I39" i="12" s="1"/>
  <c r="E38" i="12"/>
  <c r="E37" i="12"/>
  <c r="I37" i="12" s="1"/>
  <c r="E36" i="12"/>
  <c r="E35" i="12"/>
  <c r="I35" i="12" s="1"/>
  <c r="E34" i="12"/>
  <c r="E33" i="12"/>
  <c r="I33" i="12" s="1"/>
  <c r="E32" i="12"/>
  <c r="E31" i="12"/>
  <c r="I31" i="12" s="1"/>
  <c r="E30" i="12"/>
  <c r="E29" i="12"/>
  <c r="I29" i="12" s="1"/>
  <c r="E28" i="12"/>
  <c r="E27" i="12"/>
  <c r="I27" i="12" s="1"/>
  <c r="E26" i="12"/>
  <c r="E25" i="12"/>
  <c r="I25" i="12" s="1"/>
  <c r="E24" i="12"/>
  <c r="E23" i="12"/>
  <c r="I23" i="12" s="1"/>
  <c r="E22" i="12"/>
  <c r="E21" i="12"/>
  <c r="I21" i="12" s="1"/>
  <c r="E20" i="12"/>
  <c r="E19" i="12"/>
  <c r="I19" i="12" s="1"/>
  <c r="E18" i="12"/>
  <c r="E17" i="12"/>
  <c r="I17" i="12" s="1"/>
  <c r="E16" i="12"/>
  <c r="E15" i="12"/>
  <c r="I15" i="12" s="1"/>
  <c r="E14" i="12"/>
  <c r="E13" i="12"/>
  <c r="I13" i="12" s="1"/>
  <c r="E12" i="12"/>
  <c r="E11" i="12"/>
  <c r="I11" i="12" s="1"/>
  <c r="E10" i="12"/>
  <c r="E9" i="12"/>
  <c r="I9" i="12" s="1"/>
  <c r="E8" i="12"/>
  <c r="E7" i="12"/>
  <c r="I7" i="12" s="1"/>
  <c r="E6" i="12"/>
  <c r="E5" i="12"/>
  <c r="I5" i="12" s="1"/>
  <c r="E4" i="12"/>
  <c r="E3" i="12"/>
  <c r="I3" i="12" s="1"/>
  <c r="E2" i="12"/>
  <c r="I33" i="11"/>
  <c r="E33" i="11"/>
  <c r="K32" i="11"/>
  <c r="J32" i="11"/>
  <c r="I32" i="11"/>
  <c r="G32" i="11"/>
  <c r="F32" i="11"/>
  <c r="E32" i="11"/>
  <c r="I31" i="11"/>
  <c r="E31" i="11"/>
  <c r="K30" i="11"/>
  <c r="J30" i="11"/>
  <c r="I30" i="11"/>
  <c r="G30" i="11"/>
  <c r="F30" i="11"/>
  <c r="E30" i="11"/>
  <c r="I29" i="11"/>
  <c r="E29" i="11"/>
  <c r="K28" i="11"/>
  <c r="J28" i="11"/>
  <c r="I28" i="11"/>
  <c r="G28" i="11"/>
  <c r="F28" i="11"/>
  <c r="E28" i="11"/>
  <c r="I27" i="11"/>
  <c r="E27" i="11"/>
  <c r="K26" i="11"/>
  <c r="J26" i="11"/>
  <c r="I26" i="11"/>
  <c r="G26" i="11"/>
  <c r="F26" i="11"/>
  <c r="E26" i="11"/>
  <c r="I25" i="11"/>
  <c r="E25" i="11"/>
  <c r="K24" i="11"/>
  <c r="J24" i="11"/>
  <c r="I24" i="11"/>
  <c r="G24" i="11"/>
  <c r="F24" i="11"/>
  <c r="E24" i="11"/>
  <c r="I23" i="11"/>
  <c r="E23" i="11"/>
  <c r="K22" i="11"/>
  <c r="J22" i="11"/>
  <c r="I22" i="11"/>
  <c r="G22" i="11"/>
  <c r="F22" i="11"/>
  <c r="E22" i="11"/>
  <c r="I21" i="11"/>
  <c r="E21" i="11"/>
  <c r="K20" i="11"/>
  <c r="J20" i="11"/>
  <c r="I20" i="11"/>
  <c r="G20" i="11"/>
  <c r="F20" i="11"/>
  <c r="E20" i="11"/>
  <c r="I19" i="11"/>
  <c r="E19" i="11"/>
  <c r="K18" i="11"/>
  <c r="J18" i="11"/>
  <c r="I18" i="11"/>
  <c r="G18" i="11"/>
  <c r="F18" i="11"/>
  <c r="E18" i="11"/>
  <c r="I17" i="11"/>
  <c r="E17" i="11"/>
  <c r="K16" i="11"/>
  <c r="J16" i="11"/>
  <c r="I16" i="11"/>
  <c r="G16" i="11"/>
  <c r="F16" i="11"/>
  <c r="E16" i="11"/>
  <c r="I15" i="11"/>
  <c r="E15" i="11"/>
  <c r="K14" i="11"/>
  <c r="J14" i="11"/>
  <c r="I14" i="11"/>
  <c r="G14" i="11"/>
  <c r="F14" i="11"/>
  <c r="E14" i="11"/>
  <c r="I13" i="11"/>
  <c r="E13" i="11"/>
  <c r="K12" i="11"/>
  <c r="J12" i="11"/>
  <c r="I12" i="11"/>
  <c r="G12" i="11"/>
  <c r="F12" i="11"/>
  <c r="E12" i="11"/>
  <c r="I11" i="11"/>
  <c r="E11" i="11"/>
  <c r="K10" i="11"/>
  <c r="J10" i="11"/>
  <c r="I10" i="11"/>
  <c r="G10" i="11"/>
  <c r="F10" i="11"/>
  <c r="E10" i="11"/>
  <c r="I9" i="11"/>
  <c r="E9" i="11"/>
  <c r="K8" i="11"/>
  <c r="J8" i="11"/>
  <c r="I8" i="11"/>
  <c r="G8" i="11"/>
  <c r="F8" i="11"/>
  <c r="E8" i="11"/>
  <c r="I7" i="11"/>
  <c r="E7" i="11"/>
  <c r="K6" i="11"/>
  <c r="J6" i="11"/>
  <c r="I6" i="11"/>
  <c r="G6" i="11"/>
  <c r="F6" i="11"/>
  <c r="E6" i="11"/>
  <c r="I5" i="11"/>
  <c r="E5" i="11"/>
  <c r="K4" i="11"/>
  <c r="J4" i="11"/>
  <c r="I4" i="11"/>
  <c r="G4" i="11"/>
  <c r="F4" i="11"/>
  <c r="E4" i="11"/>
  <c r="I3" i="11"/>
  <c r="E3" i="11"/>
  <c r="K2" i="11"/>
  <c r="J2" i="11"/>
  <c r="I2" i="11"/>
  <c r="G2" i="11"/>
  <c r="F2" i="11"/>
  <c r="E2" i="11"/>
  <c r="I31" i="10"/>
  <c r="E31" i="10"/>
  <c r="K30" i="10"/>
  <c r="J30" i="10"/>
  <c r="I30" i="10"/>
  <c r="G30" i="10"/>
  <c r="F30" i="10"/>
  <c r="E30" i="10"/>
  <c r="I29" i="10"/>
  <c r="E29" i="10"/>
  <c r="K28" i="10"/>
  <c r="J28" i="10"/>
  <c r="I28" i="10"/>
  <c r="G28" i="10"/>
  <c r="F28" i="10"/>
  <c r="E28" i="10"/>
  <c r="I27" i="10"/>
  <c r="E27" i="10"/>
  <c r="K26" i="10"/>
  <c r="J26" i="10"/>
  <c r="I26" i="10"/>
  <c r="G26" i="10"/>
  <c r="F26" i="10"/>
  <c r="E26" i="10"/>
  <c r="I25" i="10"/>
  <c r="E25" i="10"/>
  <c r="K24" i="10"/>
  <c r="J24" i="10"/>
  <c r="I24" i="10"/>
  <c r="G24" i="10"/>
  <c r="F24" i="10"/>
  <c r="E24" i="10"/>
  <c r="I23" i="10"/>
  <c r="E23" i="10"/>
  <c r="K22" i="10"/>
  <c r="J22" i="10"/>
  <c r="I22" i="10"/>
  <c r="G22" i="10"/>
  <c r="F22" i="10"/>
  <c r="E22" i="10"/>
  <c r="I21" i="10"/>
  <c r="E21" i="10"/>
  <c r="K20" i="10"/>
  <c r="J20" i="10"/>
  <c r="I20" i="10"/>
  <c r="G20" i="10"/>
  <c r="F20" i="10"/>
  <c r="E20" i="10"/>
  <c r="I19" i="10"/>
  <c r="E19" i="10"/>
  <c r="K18" i="10"/>
  <c r="J18" i="10"/>
  <c r="I18" i="10"/>
  <c r="G18" i="10"/>
  <c r="F18" i="10"/>
  <c r="E18" i="10"/>
  <c r="I17" i="10"/>
  <c r="E17" i="10"/>
  <c r="K16" i="10"/>
  <c r="J16" i="10"/>
  <c r="I16" i="10"/>
  <c r="G16" i="10"/>
  <c r="F16" i="10"/>
  <c r="E16" i="10"/>
  <c r="I15" i="10"/>
  <c r="E15" i="10"/>
  <c r="K14" i="10"/>
  <c r="J14" i="10"/>
  <c r="I14" i="10"/>
  <c r="G14" i="10"/>
  <c r="F14" i="10"/>
  <c r="E14" i="10"/>
  <c r="I13" i="10"/>
  <c r="E13" i="10"/>
  <c r="K12" i="10"/>
  <c r="J12" i="10"/>
  <c r="I12" i="10"/>
  <c r="G12" i="10"/>
  <c r="F12" i="10"/>
  <c r="E12" i="10"/>
  <c r="I11" i="10"/>
  <c r="E11" i="10"/>
  <c r="K10" i="10"/>
  <c r="J10" i="10"/>
  <c r="I10" i="10"/>
  <c r="G10" i="10"/>
  <c r="F10" i="10"/>
  <c r="E10" i="10"/>
  <c r="I9" i="10"/>
  <c r="E9" i="10"/>
  <c r="K8" i="10"/>
  <c r="J8" i="10"/>
  <c r="I8" i="10"/>
  <c r="G8" i="10"/>
  <c r="F8" i="10"/>
  <c r="E8" i="10"/>
  <c r="I7" i="10"/>
  <c r="E7" i="10"/>
  <c r="K6" i="10"/>
  <c r="J6" i="10"/>
  <c r="I6" i="10"/>
  <c r="G6" i="10"/>
  <c r="F6" i="10"/>
  <c r="E6" i="10"/>
  <c r="I5" i="10"/>
  <c r="E5" i="10"/>
  <c r="K4" i="10"/>
  <c r="J4" i="10"/>
  <c r="I4" i="10"/>
  <c r="G4" i="10"/>
  <c r="F4" i="10"/>
  <c r="E4" i="10"/>
  <c r="I3" i="10"/>
  <c r="E3" i="10"/>
  <c r="K2" i="10"/>
  <c r="J2" i="10"/>
  <c r="I2" i="10"/>
  <c r="G2" i="10"/>
  <c r="F2" i="10"/>
  <c r="E2" i="10"/>
  <c r="I19" i="9"/>
  <c r="E19" i="9"/>
  <c r="K18" i="9"/>
  <c r="J18" i="9"/>
  <c r="I18" i="9"/>
  <c r="G18" i="9"/>
  <c r="F18" i="9"/>
  <c r="E18" i="9"/>
  <c r="I17" i="9"/>
  <c r="E17" i="9"/>
  <c r="K16" i="9"/>
  <c r="J16" i="9"/>
  <c r="I16" i="9"/>
  <c r="G16" i="9"/>
  <c r="F16" i="9"/>
  <c r="E16" i="9"/>
  <c r="I15" i="9"/>
  <c r="E15" i="9"/>
  <c r="K14" i="9"/>
  <c r="J14" i="9"/>
  <c r="I14" i="9"/>
  <c r="G14" i="9"/>
  <c r="F14" i="9"/>
  <c r="E14" i="9"/>
  <c r="I13" i="9"/>
  <c r="E13" i="9"/>
  <c r="K12" i="9"/>
  <c r="J12" i="9"/>
  <c r="I12" i="9"/>
  <c r="G12" i="9"/>
  <c r="F12" i="9"/>
  <c r="E12" i="9"/>
  <c r="I11" i="9"/>
  <c r="E11" i="9"/>
  <c r="K10" i="9"/>
  <c r="J10" i="9"/>
  <c r="I10" i="9"/>
  <c r="G10" i="9"/>
  <c r="F10" i="9"/>
  <c r="E10" i="9"/>
  <c r="I9" i="9"/>
  <c r="E9" i="9"/>
  <c r="K8" i="9"/>
  <c r="J8" i="9"/>
  <c r="I8" i="9"/>
  <c r="G8" i="9"/>
  <c r="F8" i="9"/>
  <c r="E8" i="9"/>
  <c r="I7" i="9"/>
  <c r="E7" i="9"/>
  <c r="K6" i="9"/>
  <c r="J6" i="9"/>
  <c r="I6" i="9"/>
  <c r="G6" i="9"/>
  <c r="F6" i="9"/>
  <c r="E6" i="9"/>
  <c r="I5" i="9"/>
  <c r="E5" i="9"/>
  <c r="K4" i="9"/>
  <c r="J4" i="9"/>
  <c r="I4" i="9"/>
  <c r="G4" i="9"/>
  <c r="F4" i="9"/>
  <c r="E4" i="9"/>
  <c r="I3" i="9"/>
  <c r="E3" i="9"/>
  <c r="K2" i="9"/>
  <c r="J2" i="9"/>
  <c r="I2" i="9"/>
  <c r="G2" i="9"/>
  <c r="F2" i="9"/>
  <c r="E2" i="9"/>
  <c r="J21" i="8"/>
  <c r="I21" i="8"/>
  <c r="E21" i="8"/>
  <c r="R20" i="8"/>
  <c r="Q20" i="8"/>
  <c r="P20" i="8"/>
  <c r="N20" i="8"/>
  <c r="L20" i="8"/>
  <c r="K20" i="8"/>
  <c r="J20" i="8"/>
  <c r="I20" i="8"/>
  <c r="G20" i="8"/>
  <c r="F20" i="8"/>
  <c r="E20" i="8"/>
  <c r="J19" i="8"/>
  <c r="I19" i="8"/>
  <c r="E19" i="8"/>
  <c r="R18" i="8"/>
  <c r="Q18" i="8"/>
  <c r="P18" i="8"/>
  <c r="N18" i="8"/>
  <c r="L18" i="8"/>
  <c r="K18" i="8"/>
  <c r="J18" i="8"/>
  <c r="I18" i="8"/>
  <c r="G18" i="8"/>
  <c r="F18" i="8"/>
  <c r="E18" i="8"/>
  <c r="J17" i="8"/>
  <c r="I17" i="8"/>
  <c r="E17" i="8"/>
  <c r="R16" i="8"/>
  <c r="Q16" i="8"/>
  <c r="P16" i="8"/>
  <c r="N16" i="8"/>
  <c r="L16" i="8"/>
  <c r="K16" i="8"/>
  <c r="J16" i="8"/>
  <c r="I16" i="8"/>
  <c r="G16" i="8"/>
  <c r="F16" i="8"/>
  <c r="E16" i="8"/>
  <c r="J15" i="8"/>
  <c r="I15" i="8"/>
  <c r="E15" i="8"/>
  <c r="R14" i="8"/>
  <c r="Q14" i="8"/>
  <c r="P14" i="8"/>
  <c r="N14" i="8"/>
  <c r="L14" i="8"/>
  <c r="K14" i="8"/>
  <c r="J14" i="8"/>
  <c r="I14" i="8"/>
  <c r="G14" i="8"/>
  <c r="F14" i="8"/>
  <c r="E14" i="8"/>
  <c r="J13" i="8"/>
  <c r="I13" i="8"/>
  <c r="E13" i="8"/>
  <c r="R12" i="8"/>
  <c r="Q12" i="8"/>
  <c r="P12" i="8"/>
  <c r="N12" i="8"/>
  <c r="L12" i="8"/>
  <c r="K12" i="8"/>
  <c r="J12" i="8"/>
  <c r="I12" i="8"/>
  <c r="G12" i="8"/>
  <c r="F12" i="8"/>
  <c r="E12" i="8"/>
  <c r="J11" i="8"/>
  <c r="I11" i="8"/>
  <c r="E11" i="8"/>
  <c r="R10" i="8"/>
  <c r="Q10" i="8"/>
  <c r="P10" i="8"/>
  <c r="N10" i="8"/>
  <c r="L10" i="8"/>
  <c r="K10" i="8"/>
  <c r="J10" i="8"/>
  <c r="I10" i="8"/>
  <c r="G10" i="8"/>
  <c r="F10" i="8"/>
  <c r="E10" i="8"/>
  <c r="J9" i="8"/>
  <c r="I9" i="8"/>
  <c r="E9" i="8"/>
  <c r="R8" i="8"/>
  <c r="Q8" i="8"/>
  <c r="P8" i="8"/>
  <c r="N8" i="8"/>
  <c r="L8" i="8"/>
  <c r="K8" i="8"/>
  <c r="J8" i="8"/>
  <c r="I8" i="8"/>
  <c r="G8" i="8"/>
  <c r="F8" i="8"/>
  <c r="E8" i="8"/>
  <c r="J7" i="8"/>
  <c r="I7" i="8"/>
  <c r="E7" i="8"/>
  <c r="R6" i="8"/>
  <c r="Q6" i="8"/>
  <c r="P6" i="8"/>
  <c r="N6" i="8"/>
  <c r="L6" i="8"/>
  <c r="K6" i="8"/>
  <c r="J6" i="8"/>
  <c r="I6" i="8"/>
  <c r="G6" i="8"/>
  <c r="F6" i="8"/>
  <c r="E6" i="8"/>
  <c r="J5" i="8"/>
  <c r="I5" i="8"/>
  <c r="E5" i="8"/>
  <c r="R4" i="8"/>
  <c r="Q4" i="8"/>
  <c r="P4" i="8"/>
  <c r="N4" i="8"/>
  <c r="L4" i="8"/>
  <c r="K4" i="8"/>
  <c r="J4" i="8"/>
  <c r="I4" i="8"/>
  <c r="G4" i="8"/>
  <c r="F4" i="8"/>
  <c r="E4" i="8"/>
  <c r="J3" i="8"/>
  <c r="I3" i="8"/>
  <c r="E3" i="8"/>
  <c r="R2" i="8"/>
  <c r="Q2" i="8"/>
  <c r="P2" i="8"/>
  <c r="N2" i="8"/>
  <c r="L2" i="8"/>
  <c r="K2" i="8"/>
  <c r="J2" i="8"/>
  <c r="I2" i="8"/>
  <c r="G2" i="8"/>
  <c r="F2" i="8"/>
  <c r="E2" i="8"/>
  <c r="J27" i="7"/>
  <c r="I27" i="7"/>
  <c r="E27" i="7"/>
  <c r="R26" i="7"/>
  <c r="Q26" i="7"/>
  <c r="P26" i="7"/>
  <c r="N26" i="7"/>
  <c r="L26" i="7"/>
  <c r="K26" i="7"/>
  <c r="J26" i="7"/>
  <c r="I26" i="7"/>
  <c r="G26" i="7"/>
  <c r="F26" i="7"/>
  <c r="E26" i="7"/>
  <c r="J25" i="7"/>
  <c r="I25" i="7"/>
  <c r="E25" i="7"/>
  <c r="R24" i="7"/>
  <c r="Q24" i="7"/>
  <c r="P24" i="7"/>
  <c r="N24" i="7"/>
  <c r="L24" i="7"/>
  <c r="K24" i="7"/>
  <c r="J24" i="7"/>
  <c r="I24" i="7"/>
  <c r="G24" i="7"/>
  <c r="F24" i="7"/>
  <c r="E24" i="7"/>
  <c r="J23" i="7"/>
  <c r="I23" i="7"/>
  <c r="E23" i="7"/>
  <c r="R22" i="7"/>
  <c r="Q22" i="7"/>
  <c r="P22" i="7"/>
  <c r="N22" i="7"/>
  <c r="L22" i="7"/>
  <c r="K22" i="7"/>
  <c r="J22" i="7"/>
  <c r="I22" i="7"/>
  <c r="G22" i="7"/>
  <c r="F22" i="7"/>
  <c r="E22" i="7"/>
  <c r="J21" i="7"/>
  <c r="I21" i="7"/>
  <c r="E21" i="7"/>
  <c r="R20" i="7"/>
  <c r="Q20" i="7"/>
  <c r="P20" i="7"/>
  <c r="N20" i="7"/>
  <c r="L20" i="7"/>
  <c r="K20" i="7"/>
  <c r="J20" i="7"/>
  <c r="I20" i="7"/>
  <c r="G20" i="7"/>
  <c r="F20" i="7"/>
  <c r="E20" i="7"/>
  <c r="J19" i="7"/>
  <c r="I19" i="7"/>
  <c r="E19" i="7"/>
  <c r="R18" i="7"/>
  <c r="Q18" i="7"/>
  <c r="P18" i="7"/>
  <c r="N18" i="7"/>
  <c r="L18" i="7"/>
  <c r="K18" i="7"/>
  <c r="J18" i="7"/>
  <c r="I18" i="7"/>
  <c r="G18" i="7"/>
  <c r="F18" i="7"/>
  <c r="E18" i="7"/>
  <c r="J17" i="7"/>
  <c r="I17" i="7"/>
  <c r="E17" i="7"/>
  <c r="R16" i="7"/>
  <c r="Q16" i="7"/>
  <c r="P16" i="7"/>
  <c r="N16" i="7"/>
  <c r="L16" i="7"/>
  <c r="K16" i="7"/>
  <c r="J16" i="7"/>
  <c r="I16" i="7"/>
  <c r="G16" i="7"/>
  <c r="F16" i="7"/>
  <c r="E16" i="7"/>
  <c r="J13" i="7"/>
  <c r="I13" i="7"/>
  <c r="E13" i="7"/>
  <c r="R12" i="7"/>
  <c r="Q12" i="7"/>
  <c r="P12" i="7"/>
  <c r="N12" i="7"/>
  <c r="L12" i="7"/>
  <c r="K12" i="7"/>
  <c r="J12" i="7"/>
  <c r="I12" i="7"/>
  <c r="G12" i="7"/>
  <c r="F12" i="7"/>
  <c r="E12" i="7"/>
  <c r="J11" i="7"/>
  <c r="I11" i="7"/>
  <c r="E11" i="7"/>
  <c r="R10" i="7"/>
  <c r="Q10" i="7"/>
  <c r="P10" i="7"/>
  <c r="N10" i="7"/>
  <c r="L10" i="7"/>
  <c r="K10" i="7"/>
  <c r="J10" i="7"/>
  <c r="I10" i="7"/>
  <c r="G10" i="7"/>
  <c r="F10" i="7"/>
  <c r="E10" i="7"/>
  <c r="J7" i="7"/>
  <c r="I7" i="7"/>
  <c r="E7" i="7"/>
  <c r="R6" i="7"/>
  <c r="Q6" i="7"/>
  <c r="P6" i="7"/>
  <c r="N6" i="7"/>
  <c r="L6" i="7"/>
  <c r="K6" i="7"/>
  <c r="J6" i="7"/>
  <c r="I6" i="7"/>
  <c r="G6" i="7"/>
  <c r="F6" i="7"/>
  <c r="E6" i="7"/>
  <c r="J5" i="7"/>
  <c r="I5" i="7"/>
  <c r="E5" i="7"/>
  <c r="R4" i="7"/>
  <c r="Q4" i="7"/>
  <c r="P4" i="7"/>
  <c r="N4" i="7"/>
  <c r="L4" i="7"/>
  <c r="K4" i="7"/>
  <c r="J4" i="7"/>
  <c r="I4" i="7"/>
  <c r="G4" i="7"/>
  <c r="F4" i="7"/>
  <c r="E4" i="7"/>
  <c r="J3" i="7"/>
  <c r="I3" i="7"/>
  <c r="E3" i="7"/>
  <c r="R2" i="7"/>
  <c r="Q2" i="7"/>
  <c r="P2" i="7"/>
  <c r="N2" i="7"/>
  <c r="L2" i="7"/>
  <c r="K2" i="7"/>
  <c r="J2" i="7"/>
  <c r="I2" i="7"/>
  <c r="G2" i="7"/>
  <c r="F2" i="7"/>
  <c r="E2" i="7"/>
  <c r="J31" i="6"/>
  <c r="I31" i="6"/>
  <c r="E31" i="6"/>
  <c r="R30" i="6"/>
  <c r="Q30" i="6"/>
  <c r="P30" i="6"/>
  <c r="N30" i="6"/>
  <c r="L30" i="6"/>
  <c r="K30" i="6"/>
  <c r="J30" i="6"/>
  <c r="I30" i="6"/>
  <c r="G30" i="6"/>
  <c r="F30" i="6"/>
  <c r="E30" i="6"/>
  <c r="J29" i="6"/>
  <c r="I29" i="6"/>
  <c r="E29" i="6"/>
  <c r="R28" i="6"/>
  <c r="Q28" i="6"/>
  <c r="P28" i="6"/>
  <c r="N28" i="6"/>
  <c r="L28" i="6"/>
  <c r="K28" i="6"/>
  <c r="J28" i="6"/>
  <c r="I28" i="6"/>
  <c r="G28" i="6"/>
  <c r="F28" i="6"/>
  <c r="E28" i="6"/>
  <c r="J25" i="6"/>
  <c r="I25" i="6"/>
  <c r="E25" i="6"/>
  <c r="R24" i="6"/>
  <c r="Q24" i="6"/>
  <c r="P24" i="6"/>
  <c r="N24" i="6"/>
  <c r="L24" i="6"/>
  <c r="K24" i="6"/>
  <c r="J24" i="6"/>
  <c r="I24" i="6"/>
  <c r="G24" i="6"/>
  <c r="F24" i="6"/>
  <c r="E24" i="6"/>
  <c r="J21" i="6"/>
  <c r="I21" i="6"/>
  <c r="E21" i="6"/>
  <c r="R20" i="6"/>
  <c r="Q20" i="6"/>
  <c r="P20" i="6"/>
  <c r="N20" i="6"/>
  <c r="L20" i="6"/>
  <c r="K20" i="6"/>
  <c r="J20" i="6"/>
  <c r="I20" i="6"/>
  <c r="G20" i="6"/>
  <c r="F20" i="6"/>
  <c r="E20" i="6"/>
  <c r="J19" i="6"/>
  <c r="I19" i="6"/>
  <c r="E19" i="6"/>
  <c r="R18" i="6"/>
  <c r="Q18" i="6"/>
  <c r="P18" i="6"/>
  <c r="N18" i="6"/>
  <c r="L18" i="6"/>
  <c r="K18" i="6"/>
  <c r="J18" i="6"/>
  <c r="I18" i="6"/>
  <c r="G18" i="6"/>
  <c r="F18" i="6"/>
  <c r="E18" i="6"/>
  <c r="E17" i="6"/>
  <c r="R16" i="6"/>
  <c r="Q16" i="6"/>
  <c r="P16" i="6"/>
  <c r="N16" i="6"/>
  <c r="L16" i="6"/>
  <c r="K16" i="6"/>
  <c r="G16" i="6"/>
  <c r="F16" i="6"/>
  <c r="E16" i="6"/>
  <c r="J15" i="6"/>
  <c r="I15" i="6"/>
  <c r="E15" i="6"/>
  <c r="R14" i="6"/>
  <c r="Q14" i="6"/>
  <c r="P14" i="6"/>
  <c r="N14" i="6"/>
  <c r="L14" i="6"/>
  <c r="K14" i="6"/>
  <c r="J14" i="6"/>
  <c r="I14" i="6"/>
  <c r="G14" i="6"/>
  <c r="F14" i="6"/>
  <c r="E14" i="6"/>
  <c r="J13" i="6"/>
  <c r="I13" i="6"/>
  <c r="E13" i="6"/>
  <c r="R12" i="6"/>
  <c r="Q12" i="6"/>
  <c r="P12" i="6"/>
  <c r="N12" i="6"/>
  <c r="L12" i="6"/>
  <c r="K12" i="6"/>
  <c r="J12" i="6"/>
  <c r="I12" i="6"/>
  <c r="G12" i="6"/>
  <c r="F12" i="6"/>
  <c r="E12" i="6"/>
  <c r="J11" i="6"/>
  <c r="I11" i="6"/>
  <c r="E11" i="6"/>
  <c r="R10" i="6"/>
  <c r="Q10" i="6"/>
  <c r="P10" i="6"/>
  <c r="N10" i="6"/>
  <c r="L10" i="6"/>
  <c r="K10" i="6"/>
  <c r="J10" i="6"/>
  <c r="I10" i="6"/>
  <c r="G10" i="6"/>
  <c r="F10" i="6"/>
  <c r="E10" i="6"/>
  <c r="J9" i="6"/>
  <c r="I9" i="6"/>
  <c r="E9" i="6"/>
  <c r="R8" i="6"/>
  <c r="Q8" i="6"/>
  <c r="P8" i="6"/>
  <c r="N8" i="6"/>
  <c r="L8" i="6"/>
  <c r="K8" i="6"/>
  <c r="J8" i="6"/>
  <c r="I8" i="6"/>
  <c r="G8" i="6"/>
  <c r="F8" i="6"/>
  <c r="E8" i="6"/>
  <c r="J7" i="6"/>
  <c r="I7" i="6"/>
  <c r="E7" i="6"/>
  <c r="R6" i="6"/>
  <c r="Q6" i="6"/>
  <c r="P6" i="6"/>
  <c r="N6" i="6"/>
  <c r="L6" i="6"/>
  <c r="K6" i="6"/>
  <c r="J6" i="6"/>
  <c r="I6" i="6"/>
  <c r="G6" i="6"/>
  <c r="F6" i="6"/>
  <c r="E6" i="6"/>
  <c r="J5" i="6"/>
  <c r="I5" i="6"/>
  <c r="E5" i="6"/>
  <c r="R4" i="6"/>
  <c r="Q4" i="6"/>
  <c r="P4" i="6"/>
  <c r="N4" i="6"/>
  <c r="L4" i="6"/>
  <c r="K4" i="6"/>
  <c r="J4" i="6"/>
  <c r="I4" i="6"/>
  <c r="G4" i="6"/>
  <c r="F4" i="6"/>
  <c r="E4" i="6"/>
  <c r="J3" i="6"/>
  <c r="I3" i="6"/>
  <c r="E3" i="6"/>
  <c r="R2" i="6"/>
  <c r="Q2" i="6"/>
  <c r="P2" i="6"/>
  <c r="N2" i="6"/>
  <c r="L2" i="6"/>
  <c r="K2" i="6"/>
  <c r="J2" i="6"/>
  <c r="I2" i="6"/>
  <c r="G2" i="6"/>
  <c r="F2" i="6"/>
  <c r="E2" i="6"/>
  <c r="J33" i="5"/>
  <c r="I33" i="5"/>
  <c r="E33" i="5"/>
  <c r="R32" i="5"/>
  <c r="Q32" i="5"/>
  <c r="P32" i="5"/>
  <c r="N32" i="5"/>
  <c r="L32" i="5"/>
  <c r="K32" i="5"/>
  <c r="J32" i="5"/>
  <c r="I32" i="5"/>
  <c r="G32" i="5"/>
  <c r="F32" i="5"/>
  <c r="E32" i="5"/>
  <c r="J31" i="5"/>
  <c r="I31" i="5"/>
  <c r="E31" i="5"/>
  <c r="R30" i="5"/>
  <c r="Q30" i="5"/>
  <c r="P30" i="5"/>
  <c r="N30" i="5"/>
  <c r="L30" i="5"/>
  <c r="K30" i="5"/>
  <c r="J30" i="5"/>
  <c r="I30" i="5"/>
  <c r="G30" i="5"/>
  <c r="F30" i="5"/>
  <c r="E30" i="5"/>
  <c r="J29" i="5"/>
  <c r="I29" i="5"/>
  <c r="E29" i="5"/>
  <c r="R28" i="5"/>
  <c r="Q28" i="5"/>
  <c r="P28" i="5"/>
  <c r="N28" i="5"/>
  <c r="L28" i="5"/>
  <c r="K28" i="5"/>
  <c r="J28" i="5"/>
  <c r="I28" i="5"/>
  <c r="G28" i="5"/>
  <c r="F28" i="5"/>
  <c r="E28" i="5"/>
  <c r="J27" i="5"/>
  <c r="I27" i="5"/>
  <c r="E27" i="5"/>
  <c r="R26" i="5"/>
  <c r="Q26" i="5"/>
  <c r="P26" i="5"/>
  <c r="N26" i="5"/>
  <c r="L26" i="5"/>
  <c r="K26" i="5"/>
  <c r="J26" i="5"/>
  <c r="I26" i="5"/>
  <c r="G26" i="5"/>
  <c r="F26" i="5"/>
  <c r="E26" i="5"/>
  <c r="J25" i="5"/>
  <c r="I25" i="5"/>
  <c r="E25" i="5"/>
  <c r="R24" i="5"/>
  <c r="Q24" i="5"/>
  <c r="P24" i="5"/>
  <c r="N24" i="5"/>
  <c r="L24" i="5"/>
  <c r="K24" i="5"/>
  <c r="J24" i="5"/>
  <c r="I24" i="5"/>
  <c r="G24" i="5"/>
  <c r="F24" i="5"/>
  <c r="E24" i="5"/>
  <c r="J23" i="5"/>
  <c r="I23" i="5"/>
  <c r="E23" i="5"/>
  <c r="R22" i="5"/>
  <c r="Q22" i="5"/>
  <c r="P22" i="5"/>
  <c r="N22" i="5"/>
  <c r="L22" i="5"/>
  <c r="K22" i="5"/>
  <c r="J22" i="5"/>
  <c r="I22" i="5"/>
  <c r="G22" i="5"/>
  <c r="F22" i="5"/>
  <c r="E22" i="5"/>
  <c r="J21" i="5"/>
  <c r="I21" i="5"/>
  <c r="E21" i="5"/>
  <c r="R20" i="5"/>
  <c r="Q20" i="5"/>
  <c r="P20" i="5"/>
  <c r="N20" i="5"/>
  <c r="L20" i="5"/>
  <c r="K20" i="5"/>
  <c r="J20" i="5"/>
  <c r="I20" i="5"/>
  <c r="G20" i="5"/>
  <c r="F20" i="5"/>
  <c r="E20" i="5"/>
  <c r="J19" i="5"/>
  <c r="I19" i="5"/>
  <c r="E19" i="5"/>
  <c r="R18" i="5"/>
  <c r="Q18" i="5"/>
  <c r="P18" i="5"/>
  <c r="N18" i="5"/>
  <c r="L18" i="5"/>
  <c r="K18" i="5"/>
  <c r="J18" i="5"/>
  <c r="I18" i="5"/>
  <c r="G18" i="5"/>
  <c r="F18" i="5"/>
  <c r="E18" i="5"/>
  <c r="J17" i="5"/>
  <c r="I17" i="5"/>
  <c r="E17" i="5"/>
  <c r="R16" i="5"/>
  <c r="Q16" i="5"/>
  <c r="P16" i="5"/>
  <c r="N16" i="5"/>
  <c r="L16" i="5"/>
  <c r="K16" i="5"/>
  <c r="J16" i="5"/>
  <c r="I16" i="5"/>
  <c r="G16" i="5"/>
  <c r="F16" i="5"/>
  <c r="E16" i="5"/>
  <c r="J15" i="5"/>
  <c r="I15" i="5"/>
  <c r="E15" i="5"/>
  <c r="R14" i="5"/>
  <c r="Q14" i="5"/>
  <c r="P14" i="5"/>
  <c r="N14" i="5"/>
  <c r="L14" i="5"/>
  <c r="K14" i="5"/>
  <c r="J14" i="5"/>
  <c r="I14" i="5"/>
  <c r="G14" i="5"/>
  <c r="F14" i="5"/>
  <c r="E14" i="5"/>
  <c r="J13" i="5"/>
  <c r="I13" i="5"/>
  <c r="E13" i="5"/>
  <c r="R12" i="5"/>
  <c r="Q12" i="5"/>
  <c r="P12" i="5"/>
  <c r="N12" i="5"/>
  <c r="L12" i="5"/>
  <c r="K12" i="5"/>
  <c r="J12" i="5"/>
  <c r="I12" i="5"/>
  <c r="G12" i="5"/>
  <c r="F12" i="5"/>
  <c r="E12" i="5"/>
  <c r="J11" i="5"/>
  <c r="I11" i="5"/>
  <c r="E11" i="5"/>
  <c r="R10" i="5"/>
  <c r="Q10" i="5"/>
  <c r="P10" i="5"/>
  <c r="N10" i="5"/>
  <c r="L10" i="5"/>
  <c r="K10" i="5"/>
  <c r="J10" i="5"/>
  <c r="I10" i="5"/>
  <c r="G10" i="5"/>
  <c r="F10" i="5"/>
  <c r="E10" i="5"/>
  <c r="J9" i="5"/>
  <c r="I9" i="5"/>
  <c r="E9" i="5"/>
  <c r="R8" i="5"/>
  <c r="Q8" i="5"/>
  <c r="P8" i="5"/>
  <c r="N8" i="5"/>
  <c r="L8" i="5"/>
  <c r="K8" i="5"/>
  <c r="J8" i="5"/>
  <c r="I8" i="5"/>
  <c r="G8" i="5"/>
  <c r="F8" i="5"/>
  <c r="E8" i="5"/>
  <c r="J7" i="5"/>
  <c r="I7" i="5"/>
  <c r="E7" i="5"/>
  <c r="R6" i="5"/>
  <c r="Q6" i="5"/>
  <c r="P6" i="5"/>
  <c r="N6" i="5"/>
  <c r="L6" i="5"/>
  <c r="K6" i="5"/>
  <c r="J6" i="5"/>
  <c r="I6" i="5"/>
  <c r="G6" i="5"/>
  <c r="F6" i="5"/>
  <c r="E6" i="5"/>
  <c r="J5" i="5"/>
  <c r="I5" i="5"/>
  <c r="E5" i="5"/>
  <c r="R4" i="5"/>
  <c r="Q4" i="5"/>
  <c r="P4" i="5"/>
  <c r="N4" i="5"/>
  <c r="L4" i="5"/>
  <c r="K4" i="5"/>
  <c r="J4" i="5"/>
  <c r="I4" i="5"/>
  <c r="G4" i="5"/>
  <c r="F4" i="5"/>
  <c r="E4" i="5"/>
  <c r="J3" i="5"/>
  <c r="I3" i="5"/>
  <c r="E3" i="5"/>
  <c r="R2" i="5"/>
  <c r="Q2" i="5"/>
  <c r="P2" i="5"/>
  <c r="N2" i="5"/>
  <c r="L2" i="5"/>
  <c r="K2" i="5"/>
  <c r="J2" i="5"/>
  <c r="I2" i="5"/>
  <c r="G2" i="5"/>
  <c r="F2" i="5"/>
  <c r="E2" i="5"/>
  <c r="J41" i="4"/>
  <c r="I41" i="4"/>
  <c r="E41" i="4"/>
  <c r="R40" i="4"/>
  <c r="Q40" i="4"/>
  <c r="P40" i="4"/>
  <c r="N40" i="4"/>
  <c r="L40" i="4"/>
  <c r="K40" i="4"/>
  <c r="J40" i="4"/>
  <c r="I40" i="4"/>
  <c r="G40" i="4"/>
  <c r="F40" i="4"/>
  <c r="E40" i="4"/>
  <c r="J39" i="4"/>
  <c r="I39" i="4"/>
  <c r="E39" i="4"/>
  <c r="R38" i="4"/>
  <c r="Q38" i="4"/>
  <c r="P38" i="4"/>
  <c r="N38" i="4"/>
  <c r="L38" i="4"/>
  <c r="K38" i="4"/>
  <c r="J38" i="4"/>
  <c r="I38" i="4"/>
  <c r="G38" i="4"/>
  <c r="F38" i="4"/>
  <c r="E38" i="4"/>
  <c r="J37" i="4"/>
  <c r="I37" i="4"/>
  <c r="E37" i="4"/>
  <c r="R36" i="4"/>
  <c r="Q36" i="4"/>
  <c r="P36" i="4"/>
  <c r="N36" i="4"/>
  <c r="L36" i="4"/>
  <c r="K36" i="4"/>
  <c r="J36" i="4"/>
  <c r="I36" i="4"/>
  <c r="G36" i="4"/>
  <c r="F36" i="4"/>
  <c r="E36" i="4"/>
  <c r="J35" i="4"/>
  <c r="I35" i="4"/>
  <c r="E35" i="4"/>
  <c r="R34" i="4"/>
  <c r="Q34" i="4"/>
  <c r="P34" i="4"/>
  <c r="N34" i="4"/>
  <c r="L34" i="4"/>
  <c r="K34" i="4"/>
  <c r="J34" i="4"/>
  <c r="I34" i="4"/>
  <c r="G34" i="4"/>
  <c r="F34" i="4"/>
  <c r="E34" i="4"/>
  <c r="J33" i="4"/>
  <c r="I33" i="4"/>
  <c r="E33" i="4"/>
  <c r="R32" i="4"/>
  <c r="Q32" i="4"/>
  <c r="P32" i="4"/>
  <c r="N32" i="4"/>
  <c r="L32" i="4"/>
  <c r="K32" i="4"/>
  <c r="J32" i="4"/>
  <c r="I32" i="4"/>
  <c r="G32" i="4"/>
  <c r="F32" i="4"/>
  <c r="E32" i="4"/>
  <c r="J31" i="4"/>
  <c r="I31" i="4"/>
  <c r="E31" i="4"/>
  <c r="R30" i="4"/>
  <c r="Q30" i="4"/>
  <c r="P30" i="4"/>
  <c r="N30" i="4"/>
  <c r="L30" i="4"/>
  <c r="K30" i="4"/>
  <c r="J30" i="4"/>
  <c r="I30" i="4"/>
  <c r="G30" i="4"/>
  <c r="F30" i="4"/>
  <c r="E30" i="4"/>
  <c r="J29" i="4"/>
  <c r="I29" i="4"/>
  <c r="E29" i="4"/>
  <c r="R28" i="4"/>
  <c r="Q28" i="4"/>
  <c r="P28" i="4"/>
  <c r="N28" i="4"/>
  <c r="L28" i="4"/>
  <c r="K28" i="4"/>
  <c r="J28" i="4"/>
  <c r="I28" i="4"/>
  <c r="G28" i="4"/>
  <c r="F28" i="4"/>
  <c r="E28" i="4"/>
  <c r="J27" i="4"/>
  <c r="I27" i="4"/>
  <c r="E27" i="4"/>
  <c r="R26" i="4"/>
  <c r="Q26" i="4"/>
  <c r="P26" i="4"/>
  <c r="N26" i="4"/>
  <c r="L26" i="4"/>
  <c r="K26" i="4"/>
  <c r="J26" i="4"/>
  <c r="I26" i="4"/>
  <c r="G26" i="4"/>
  <c r="F26" i="4"/>
  <c r="E26" i="4"/>
  <c r="J25" i="4"/>
  <c r="I25" i="4"/>
  <c r="E25" i="4"/>
  <c r="R24" i="4"/>
  <c r="Q24" i="4"/>
  <c r="P24" i="4"/>
  <c r="N24" i="4"/>
  <c r="L24" i="4"/>
  <c r="K24" i="4"/>
  <c r="J24" i="4"/>
  <c r="I24" i="4"/>
  <c r="G24" i="4"/>
  <c r="F24" i="4"/>
  <c r="E24" i="4"/>
  <c r="J23" i="4"/>
  <c r="I23" i="4"/>
  <c r="E23" i="4"/>
  <c r="R22" i="4"/>
  <c r="Q22" i="4"/>
  <c r="P22" i="4"/>
  <c r="N22" i="4"/>
  <c r="L22" i="4"/>
  <c r="K22" i="4"/>
  <c r="J22" i="4"/>
  <c r="I22" i="4"/>
  <c r="G22" i="4"/>
  <c r="F22" i="4"/>
  <c r="E22" i="4"/>
  <c r="J21" i="4"/>
  <c r="I21" i="4"/>
  <c r="E21" i="4"/>
  <c r="R20" i="4"/>
  <c r="Q20" i="4"/>
  <c r="P20" i="4"/>
  <c r="N20" i="4"/>
  <c r="L20" i="4"/>
  <c r="K20" i="4"/>
  <c r="J20" i="4"/>
  <c r="I20" i="4"/>
  <c r="G20" i="4"/>
  <c r="F20" i="4"/>
  <c r="E20" i="4"/>
  <c r="J19" i="4"/>
  <c r="I19" i="4"/>
  <c r="E19" i="4"/>
  <c r="R18" i="4"/>
  <c r="Q18" i="4"/>
  <c r="P18" i="4"/>
  <c r="N18" i="4"/>
  <c r="L18" i="4"/>
  <c r="K18" i="4"/>
  <c r="J18" i="4"/>
  <c r="I18" i="4"/>
  <c r="G18" i="4"/>
  <c r="F18" i="4"/>
  <c r="E18" i="4"/>
  <c r="J17" i="4"/>
  <c r="I17" i="4"/>
  <c r="E17" i="4"/>
  <c r="R16" i="4"/>
  <c r="Q16" i="4"/>
  <c r="P16" i="4"/>
  <c r="N16" i="4"/>
  <c r="L16" i="4"/>
  <c r="K16" i="4"/>
  <c r="J16" i="4"/>
  <c r="I16" i="4"/>
  <c r="G16" i="4"/>
  <c r="F16" i="4"/>
  <c r="E16" i="4"/>
  <c r="J15" i="4"/>
  <c r="I15" i="4"/>
  <c r="E15" i="4"/>
  <c r="R14" i="4"/>
  <c r="Q14" i="4"/>
  <c r="P14" i="4"/>
  <c r="N14" i="4"/>
  <c r="L14" i="4"/>
  <c r="K14" i="4"/>
  <c r="J14" i="4"/>
  <c r="I14" i="4"/>
  <c r="G14" i="4"/>
  <c r="F14" i="4"/>
  <c r="E14" i="4"/>
  <c r="J13" i="4"/>
  <c r="I13" i="4"/>
  <c r="E13" i="4"/>
  <c r="R12" i="4"/>
  <c r="Q12" i="4"/>
  <c r="P12" i="4"/>
  <c r="N12" i="4"/>
  <c r="L12" i="4"/>
  <c r="K12" i="4"/>
  <c r="J12" i="4"/>
  <c r="I12" i="4"/>
  <c r="G12" i="4"/>
  <c r="F12" i="4"/>
  <c r="E12" i="4"/>
  <c r="J11" i="4"/>
  <c r="I11" i="4"/>
  <c r="E11" i="4"/>
  <c r="R10" i="4"/>
  <c r="Q10" i="4"/>
  <c r="P10" i="4"/>
  <c r="N10" i="4"/>
  <c r="L10" i="4"/>
  <c r="K10" i="4"/>
  <c r="J10" i="4"/>
  <c r="I10" i="4"/>
  <c r="G10" i="4"/>
  <c r="F10" i="4"/>
  <c r="E10" i="4"/>
  <c r="J9" i="4"/>
  <c r="I9" i="4"/>
  <c r="E9" i="4"/>
  <c r="R8" i="4"/>
  <c r="Q8" i="4"/>
  <c r="P8" i="4"/>
  <c r="N8" i="4"/>
  <c r="L8" i="4"/>
  <c r="K8" i="4"/>
  <c r="J8" i="4"/>
  <c r="I8" i="4"/>
  <c r="G8" i="4"/>
  <c r="F8" i="4"/>
  <c r="E8" i="4"/>
  <c r="J7" i="4"/>
  <c r="I7" i="4"/>
  <c r="E7" i="4"/>
  <c r="R6" i="4"/>
  <c r="Q6" i="4"/>
  <c r="P6" i="4"/>
  <c r="N6" i="4"/>
  <c r="L6" i="4"/>
  <c r="K6" i="4"/>
  <c r="J6" i="4"/>
  <c r="I6" i="4"/>
  <c r="G6" i="4"/>
  <c r="F6" i="4"/>
  <c r="E6" i="4"/>
  <c r="J5" i="4"/>
  <c r="I5" i="4"/>
  <c r="E5" i="4"/>
  <c r="R4" i="4"/>
  <c r="Q4" i="4"/>
  <c r="P4" i="4"/>
  <c r="N4" i="4"/>
  <c r="L4" i="4"/>
  <c r="K4" i="4"/>
  <c r="J4" i="4"/>
  <c r="I4" i="4"/>
  <c r="G4" i="4"/>
  <c r="F4" i="4"/>
  <c r="E4" i="4"/>
  <c r="J3" i="4"/>
  <c r="I3" i="4"/>
  <c r="E3" i="4"/>
  <c r="R2" i="4"/>
  <c r="Q2" i="4"/>
  <c r="P2" i="4"/>
  <c r="N2" i="4"/>
  <c r="L2" i="4"/>
  <c r="K2" i="4"/>
  <c r="J2" i="4"/>
  <c r="I2" i="4"/>
  <c r="G2" i="4"/>
  <c r="F2" i="4"/>
  <c r="E2" i="4"/>
  <c r="L39" i="3"/>
  <c r="K39" i="3"/>
  <c r="E39" i="3"/>
  <c r="T38" i="3"/>
  <c r="S38" i="3"/>
  <c r="R38" i="3"/>
  <c r="P38" i="3"/>
  <c r="N38" i="3"/>
  <c r="M38" i="3"/>
  <c r="L38" i="3"/>
  <c r="K38" i="3"/>
  <c r="G38" i="3"/>
  <c r="F38" i="3"/>
  <c r="E38" i="3"/>
  <c r="L37" i="3"/>
  <c r="K37" i="3"/>
  <c r="E37" i="3"/>
  <c r="T36" i="3"/>
  <c r="S36" i="3"/>
  <c r="R36" i="3"/>
  <c r="P36" i="3"/>
  <c r="N36" i="3"/>
  <c r="M36" i="3"/>
  <c r="L36" i="3"/>
  <c r="K36" i="3"/>
  <c r="G36" i="3"/>
  <c r="F36" i="3"/>
  <c r="E36" i="3"/>
  <c r="L35" i="3"/>
  <c r="K35" i="3"/>
  <c r="E35" i="3"/>
  <c r="T34" i="3"/>
  <c r="S34" i="3"/>
  <c r="R34" i="3"/>
  <c r="P34" i="3"/>
  <c r="N34" i="3"/>
  <c r="M34" i="3"/>
  <c r="L34" i="3"/>
  <c r="K34" i="3"/>
  <c r="G34" i="3"/>
  <c r="F34" i="3"/>
  <c r="E34" i="3"/>
  <c r="L33" i="3"/>
  <c r="K33" i="3"/>
  <c r="E33" i="3"/>
  <c r="T32" i="3"/>
  <c r="S32" i="3"/>
  <c r="R32" i="3"/>
  <c r="P32" i="3"/>
  <c r="N32" i="3"/>
  <c r="M32" i="3"/>
  <c r="L32" i="3"/>
  <c r="K32" i="3"/>
  <c r="G32" i="3"/>
  <c r="F32" i="3"/>
  <c r="E32" i="3"/>
  <c r="L31" i="3"/>
  <c r="K31" i="3"/>
  <c r="E31" i="3"/>
  <c r="T30" i="3"/>
  <c r="S30" i="3"/>
  <c r="R30" i="3"/>
  <c r="P30" i="3"/>
  <c r="N30" i="3"/>
  <c r="M30" i="3"/>
  <c r="L30" i="3"/>
  <c r="K30" i="3"/>
  <c r="G30" i="3"/>
  <c r="F30" i="3"/>
  <c r="E30" i="3"/>
  <c r="L29" i="3"/>
  <c r="K29" i="3"/>
  <c r="E29" i="3"/>
  <c r="T28" i="3"/>
  <c r="S28" i="3"/>
  <c r="R28" i="3"/>
  <c r="P28" i="3"/>
  <c r="N28" i="3"/>
  <c r="M28" i="3"/>
  <c r="L28" i="3"/>
  <c r="K28" i="3"/>
  <c r="G28" i="3"/>
  <c r="F28" i="3"/>
  <c r="E28" i="3"/>
  <c r="L27" i="3"/>
  <c r="K27" i="3"/>
  <c r="E27" i="3"/>
  <c r="T26" i="3"/>
  <c r="S26" i="3"/>
  <c r="R26" i="3"/>
  <c r="P26" i="3"/>
  <c r="N26" i="3"/>
  <c r="M26" i="3"/>
  <c r="L26" i="3"/>
  <c r="K26" i="3"/>
  <c r="G26" i="3"/>
  <c r="F26" i="3"/>
  <c r="E26" i="3"/>
  <c r="L25" i="3"/>
  <c r="K25" i="3"/>
  <c r="E25" i="3"/>
  <c r="T24" i="3"/>
  <c r="S24" i="3"/>
  <c r="R24" i="3"/>
  <c r="P24" i="3"/>
  <c r="N24" i="3"/>
  <c r="M24" i="3"/>
  <c r="L24" i="3"/>
  <c r="K24" i="3"/>
  <c r="G24" i="3"/>
  <c r="F24" i="3"/>
  <c r="E24" i="3"/>
  <c r="L23" i="3"/>
  <c r="K23" i="3"/>
  <c r="E23" i="3"/>
  <c r="T22" i="3"/>
  <c r="S22" i="3"/>
  <c r="R22" i="3"/>
  <c r="P22" i="3"/>
  <c r="N22" i="3"/>
  <c r="M22" i="3"/>
  <c r="L22" i="3"/>
  <c r="K22" i="3"/>
  <c r="G22" i="3"/>
  <c r="F22" i="3"/>
  <c r="E22" i="3"/>
  <c r="L21" i="3"/>
  <c r="K21" i="3"/>
  <c r="E21" i="3"/>
  <c r="T20" i="3"/>
  <c r="S20" i="3"/>
  <c r="R20" i="3"/>
  <c r="P20" i="3"/>
  <c r="N20" i="3"/>
  <c r="M20" i="3"/>
  <c r="L20" i="3"/>
  <c r="K20" i="3"/>
  <c r="G20" i="3"/>
  <c r="F20" i="3"/>
  <c r="E20" i="3"/>
  <c r="L19" i="3"/>
  <c r="K19" i="3"/>
  <c r="E19" i="3"/>
  <c r="T18" i="3"/>
  <c r="S18" i="3"/>
  <c r="R18" i="3"/>
  <c r="P18" i="3"/>
  <c r="N18" i="3"/>
  <c r="M18" i="3"/>
  <c r="L18" i="3"/>
  <c r="K18" i="3"/>
  <c r="G18" i="3"/>
  <c r="F18" i="3"/>
  <c r="E18" i="3"/>
  <c r="L17" i="3"/>
  <c r="K17" i="3"/>
  <c r="E17" i="3"/>
  <c r="T16" i="3"/>
  <c r="S16" i="3"/>
  <c r="R16" i="3"/>
  <c r="P16" i="3"/>
  <c r="N16" i="3"/>
  <c r="M16" i="3"/>
  <c r="L16" i="3"/>
  <c r="K16" i="3"/>
  <c r="G16" i="3"/>
  <c r="F16" i="3"/>
  <c r="E16" i="3"/>
  <c r="L15" i="3"/>
  <c r="K15" i="3"/>
  <c r="E15" i="3"/>
  <c r="T14" i="3"/>
  <c r="S14" i="3"/>
  <c r="R14" i="3"/>
  <c r="P14" i="3"/>
  <c r="N14" i="3"/>
  <c r="M14" i="3"/>
  <c r="L14" i="3"/>
  <c r="K14" i="3"/>
  <c r="G14" i="3"/>
  <c r="F14" i="3"/>
  <c r="E14" i="3"/>
  <c r="L13" i="3"/>
  <c r="K13" i="3"/>
  <c r="E13" i="3"/>
  <c r="T12" i="3"/>
  <c r="S12" i="3"/>
  <c r="R12" i="3"/>
  <c r="P12" i="3"/>
  <c r="N12" i="3"/>
  <c r="M12" i="3"/>
  <c r="L12" i="3"/>
  <c r="K12" i="3"/>
  <c r="G12" i="3"/>
  <c r="F12" i="3"/>
  <c r="E12" i="3"/>
  <c r="L11" i="3"/>
  <c r="K11" i="3"/>
  <c r="E11" i="3"/>
  <c r="T10" i="3"/>
  <c r="S10" i="3"/>
  <c r="R10" i="3"/>
  <c r="P10" i="3"/>
  <c r="N10" i="3"/>
  <c r="M10" i="3"/>
  <c r="L10" i="3"/>
  <c r="K10" i="3"/>
  <c r="G10" i="3"/>
  <c r="F10" i="3"/>
  <c r="E10" i="3"/>
  <c r="L9" i="3"/>
  <c r="K9" i="3"/>
  <c r="E9" i="3"/>
  <c r="T8" i="3"/>
  <c r="S8" i="3"/>
  <c r="R8" i="3"/>
  <c r="P8" i="3"/>
  <c r="N8" i="3"/>
  <c r="M8" i="3"/>
  <c r="L8" i="3"/>
  <c r="K8" i="3"/>
  <c r="G8" i="3"/>
  <c r="F8" i="3"/>
  <c r="E8" i="3"/>
  <c r="L7" i="3"/>
  <c r="K7" i="3"/>
  <c r="E7" i="3"/>
  <c r="T6" i="3"/>
  <c r="S6" i="3"/>
  <c r="R6" i="3"/>
  <c r="P6" i="3"/>
  <c r="N6" i="3"/>
  <c r="M6" i="3"/>
  <c r="L6" i="3"/>
  <c r="K6" i="3"/>
  <c r="G6" i="3"/>
  <c r="F6" i="3"/>
  <c r="E6" i="3"/>
  <c r="L5" i="3"/>
  <c r="K5" i="3"/>
  <c r="E5" i="3"/>
  <c r="T4" i="3"/>
  <c r="S4" i="3"/>
  <c r="R4" i="3"/>
  <c r="P4" i="3"/>
  <c r="N4" i="3"/>
  <c r="M4" i="3"/>
  <c r="L4" i="3"/>
  <c r="K4" i="3"/>
  <c r="G4" i="3"/>
  <c r="F4" i="3"/>
  <c r="E4" i="3"/>
  <c r="L3" i="3"/>
  <c r="K3" i="3"/>
  <c r="E3" i="3"/>
  <c r="T2" i="3"/>
  <c r="S2" i="3"/>
  <c r="R2" i="3"/>
  <c r="P2" i="3"/>
  <c r="N2" i="3"/>
  <c r="M2" i="3"/>
  <c r="L2" i="3"/>
  <c r="K2" i="3"/>
  <c r="G2" i="3"/>
  <c r="F2" i="3"/>
  <c r="E2" i="3"/>
  <c r="L39" i="14"/>
  <c r="K39" i="14"/>
  <c r="E39" i="14"/>
  <c r="T38" i="14"/>
  <c r="S38" i="14"/>
  <c r="R38" i="14"/>
  <c r="P38" i="14"/>
  <c r="N38" i="14"/>
  <c r="M38" i="14"/>
  <c r="L38" i="14"/>
  <c r="K38" i="14"/>
  <c r="G38" i="14"/>
  <c r="F38" i="14"/>
  <c r="E38" i="14"/>
  <c r="L37" i="14"/>
  <c r="K37" i="14"/>
  <c r="E37" i="14"/>
  <c r="T36" i="14"/>
  <c r="S36" i="14"/>
  <c r="R36" i="14"/>
  <c r="P36" i="14"/>
  <c r="N36" i="14"/>
  <c r="M36" i="14"/>
  <c r="L36" i="14"/>
  <c r="K36" i="14"/>
  <c r="G36" i="14"/>
  <c r="F36" i="14"/>
  <c r="E36" i="14"/>
  <c r="L35" i="14"/>
  <c r="K35" i="14"/>
  <c r="E35" i="14"/>
  <c r="T34" i="14"/>
  <c r="S34" i="14"/>
  <c r="R34" i="14"/>
  <c r="P34" i="14"/>
  <c r="N34" i="14"/>
  <c r="M34" i="14"/>
  <c r="L34" i="14"/>
  <c r="K34" i="14"/>
  <c r="G34" i="14"/>
  <c r="F34" i="14"/>
  <c r="E34" i="14"/>
  <c r="L33" i="14"/>
  <c r="K33" i="14"/>
  <c r="E33" i="14"/>
  <c r="T32" i="14"/>
  <c r="S32" i="14"/>
  <c r="R32" i="14"/>
  <c r="P32" i="14"/>
  <c r="N32" i="14"/>
  <c r="M32" i="14"/>
  <c r="L32" i="14"/>
  <c r="K32" i="14"/>
  <c r="G32" i="14"/>
  <c r="F32" i="14"/>
  <c r="E32" i="14"/>
  <c r="L31" i="14"/>
  <c r="K31" i="14"/>
  <c r="E31" i="14"/>
  <c r="T30" i="14"/>
  <c r="S30" i="14"/>
  <c r="R30" i="14"/>
  <c r="P30" i="14"/>
  <c r="N30" i="14"/>
  <c r="M30" i="14"/>
  <c r="L30" i="14"/>
  <c r="K30" i="14"/>
  <c r="G30" i="14"/>
  <c r="F30" i="14"/>
  <c r="E30" i="14"/>
  <c r="L29" i="14"/>
  <c r="K29" i="14"/>
  <c r="E29" i="14"/>
  <c r="T28" i="14"/>
  <c r="S28" i="14"/>
  <c r="R28" i="14"/>
  <c r="P28" i="14"/>
  <c r="N28" i="14"/>
  <c r="M28" i="14"/>
  <c r="L28" i="14"/>
  <c r="K28" i="14"/>
  <c r="G28" i="14"/>
  <c r="F28" i="14"/>
  <c r="E28" i="14"/>
  <c r="L27" i="14"/>
  <c r="K27" i="14"/>
  <c r="E27" i="14"/>
  <c r="T26" i="14"/>
  <c r="S26" i="14"/>
  <c r="R26" i="14"/>
  <c r="P26" i="14"/>
  <c r="N26" i="14"/>
  <c r="M26" i="14"/>
  <c r="L26" i="14"/>
  <c r="K26" i="14"/>
  <c r="G26" i="14"/>
  <c r="F26" i="14"/>
  <c r="E26" i="14"/>
  <c r="L25" i="14"/>
  <c r="K25" i="14"/>
  <c r="E25" i="14"/>
  <c r="T24" i="14"/>
  <c r="S24" i="14"/>
  <c r="R24" i="14"/>
  <c r="P24" i="14"/>
  <c r="N24" i="14"/>
  <c r="M24" i="14"/>
  <c r="L24" i="14"/>
  <c r="K24" i="14"/>
  <c r="G24" i="14"/>
  <c r="F24" i="14"/>
  <c r="E24" i="14"/>
  <c r="L23" i="14"/>
  <c r="K23" i="14"/>
  <c r="E23" i="14"/>
  <c r="T22" i="14"/>
  <c r="S22" i="14"/>
  <c r="R22" i="14"/>
  <c r="P22" i="14"/>
  <c r="N22" i="14"/>
  <c r="M22" i="14"/>
  <c r="L22" i="14"/>
  <c r="K22" i="14"/>
  <c r="G22" i="14"/>
  <c r="F22" i="14"/>
  <c r="E22" i="14"/>
  <c r="L21" i="14"/>
  <c r="K21" i="14"/>
  <c r="E21" i="14"/>
  <c r="T20" i="14"/>
  <c r="S20" i="14"/>
  <c r="R20" i="14"/>
  <c r="P20" i="14"/>
  <c r="N20" i="14"/>
  <c r="M20" i="14"/>
  <c r="L20" i="14"/>
  <c r="K20" i="14"/>
  <c r="G20" i="14"/>
  <c r="F20" i="14"/>
  <c r="E20" i="14"/>
  <c r="L19" i="14"/>
  <c r="K19" i="14"/>
  <c r="E19" i="14"/>
  <c r="T18" i="14"/>
  <c r="S18" i="14"/>
  <c r="R18" i="14"/>
  <c r="P18" i="14"/>
  <c r="N18" i="14"/>
  <c r="M18" i="14"/>
  <c r="L18" i="14"/>
  <c r="K18" i="14"/>
  <c r="G18" i="14"/>
  <c r="F18" i="14"/>
  <c r="E18" i="14"/>
  <c r="L17" i="14"/>
  <c r="K17" i="14"/>
  <c r="E17" i="14"/>
  <c r="T16" i="14"/>
  <c r="S16" i="14"/>
  <c r="R16" i="14"/>
  <c r="P16" i="14"/>
  <c r="N16" i="14"/>
  <c r="M16" i="14"/>
  <c r="L16" i="14"/>
  <c r="K16" i="14"/>
  <c r="G16" i="14"/>
  <c r="F16" i="14"/>
  <c r="E16" i="14"/>
  <c r="L15" i="14"/>
  <c r="K15" i="14"/>
  <c r="E15" i="14"/>
  <c r="T14" i="14"/>
  <c r="S14" i="14"/>
  <c r="R14" i="14"/>
  <c r="P14" i="14"/>
  <c r="N14" i="14"/>
  <c r="M14" i="14"/>
  <c r="L14" i="14"/>
  <c r="K14" i="14"/>
  <c r="G14" i="14"/>
  <c r="F14" i="14"/>
  <c r="E14" i="14"/>
  <c r="L13" i="14"/>
  <c r="K13" i="14"/>
  <c r="E13" i="14"/>
  <c r="T12" i="14"/>
  <c r="S12" i="14"/>
  <c r="R12" i="14"/>
  <c r="P12" i="14"/>
  <c r="N12" i="14"/>
  <c r="M12" i="14"/>
  <c r="L12" i="14"/>
  <c r="K12" i="14"/>
  <c r="G12" i="14"/>
  <c r="F12" i="14"/>
  <c r="E12" i="14"/>
  <c r="L11" i="14"/>
  <c r="K11" i="14"/>
  <c r="E11" i="14"/>
  <c r="T10" i="14"/>
  <c r="S10" i="14"/>
  <c r="R10" i="14"/>
  <c r="P10" i="14"/>
  <c r="N10" i="14"/>
  <c r="M10" i="14"/>
  <c r="L10" i="14"/>
  <c r="K10" i="14"/>
  <c r="G10" i="14"/>
  <c r="F10" i="14"/>
  <c r="E10" i="14"/>
  <c r="L9" i="14"/>
  <c r="K9" i="14"/>
  <c r="E9" i="14"/>
  <c r="T8" i="14"/>
  <c r="S8" i="14"/>
  <c r="R8" i="14"/>
  <c r="P8" i="14"/>
  <c r="N8" i="14"/>
  <c r="M8" i="14"/>
  <c r="L8" i="14"/>
  <c r="K8" i="14"/>
  <c r="G8" i="14"/>
  <c r="F8" i="14"/>
  <c r="E8" i="14"/>
  <c r="L7" i="14"/>
  <c r="K7" i="14"/>
  <c r="E7" i="14"/>
  <c r="T6" i="14"/>
  <c r="S6" i="14"/>
  <c r="R6" i="14"/>
  <c r="P6" i="14"/>
  <c r="N6" i="14"/>
  <c r="M6" i="14"/>
  <c r="L6" i="14"/>
  <c r="K6" i="14"/>
  <c r="G6" i="14"/>
  <c r="F6" i="14"/>
  <c r="E6" i="14"/>
  <c r="L5" i="14"/>
  <c r="K5" i="14"/>
  <c r="E5" i="14"/>
  <c r="T4" i="14"/>
  <c r="S4" i="14"/>
  <c r="R4" i="14"/>
  <c r="P4" i="14"/>
  <c r="N4" i="14"/>
  <c r="M4" i="14"/>
  <c r="L4" i="14"/>
  <c r="K4" i="14"/>
  <c r="G4" i="14"/>
  <c r="F4" i="14"/>
  <c r="E4" i="14"/>
  <c r="L3" i="14"/>
  <c r="K3" i="14"/>
  <c r="E3" i="14"/>
  <c r="T2" i="14"/>
  <c r="S2" i="14"/>
  <c r="R2" i="14"/>
  <c r="P2" i="14"/>
  <c r="N2" i="14"/>
  <c r="M2" i="14"/>
  <c r="L2" i="14"/>
  <c r="K2" i="14"/>
  <c r="G2" i="14"/>
  <c r="F2" i="14"/>
  <c r="E2" i="14"/>
  <c r="J39" i="1"/>
  <c r="I39" i="1"/>
  <c r="E39" i="1"/>
  <c r="R38" i="1"/>
  <c r="Q38" i="1"/>
  <c r="P38" i="1"/>
  <c r="N38" i="1"/>
  <c r="L38" i="1"/>
  <c r="K38" i="1"/>
  <c r="J38" i="1"/>
  <c r="I38" i="1"/>
  <c r="G38" i="1"/>
  <c r="F38" i="1"/>
  <c r="E38" i="1"/>
  <c r="J37" i="1"/>
  <c r="I37" i="1"/>
  <c r="E37" i="1"/>
  <c r="R36" i="1"/>
  <c r="Q36" i="1"/>
  <c r="P36" i="1"/>
  <c r="N36" i="1"/>
  <c r="L36" i="1"/>
  <c r="K36" i="1"/>
  <c r="J36" i="1"/>
  <c r="I36" i="1"/>
  <c r="G36" i="1"/>
  <c r="F36" i="1"/>
  <c r="E36" i="1"/>
  <c r="J35" i="1"/>
  <c r="I35" i="1"/>
  <c r="E35" i="1"/>
  <c r="R34" i="1"/>
  <c r="Q34" i="1"/>
  <c r="P34" i="1"/>
  <c r="N34" i="1"/>
  <c r="L34" i="1"/>
  <c r="K34" i="1"/>
  <c r="J34" i="1"/>
  <c r="I34" i="1"/>
  <c r="G34" i="1"/>
  <c r="F34" i="1"/>
  <c r="E34" i="1"/>
  <c r="J33" i="1"/>
  <c r="I33" i="1"/>
  <c r="E33" i="1"/>
  <c r="R32" i="1"/>
  <c r="Q32" i="1"/>
  <c r="P32" i="1"/>
  <c r="N32" i="1"/>
  <c r="L32" i="1"/>
  <c r="K32" i="1"/>
  <c r="J32" i="1"/>
  <c r="I32" i="1"/>
  <c r="G32" i="1"/>
  <c r="F32" i="1"/>
  <c r="E32" i="1"/>
  <c r="J31" i="1"/>
  <c r="I31" i="1"/>
  <c r="E31" i="1"/>
  <c r="R30" i="1"/>
  <c r="Q30" i="1"/>
  <c r="P30" i="1"/>
  <c r="N30" i="1"/>
  <c r="L30" i="1"/>
  <c r="K30" i="1"/>
  <c r="J30" i="1"/>
  <c r="I30" i="1"/>
  <c r="G30" i="1"/>
  <c r="F30" i="1"/>
  <c r="E30" i="1"/>
  <c r="J29" i="1"/>
  <c r="I29" i="1"/>
  <c r="E29" i="1"/>
  <c r="R28" i="1"/>
  <c r="Q28" i="1"/>
  <c r="P28" i="1"/>
  <c r="N28" i="1"/>
  <c r="L28" i="1"/>
  <c r="K28" i="1"/>
  <c r="J28" i="1"/>
  <c r="I28" i="1"/>
  <c r="G28" i="1"/>
  <c r="F28" i="1"/>
  <c r="E28" i="1"/>
  <c r="J27" i="1"/>
  <c r="I27" i="1"/>
  <c r="E27" i="1"/>
  <c r="R26" i="1"/>
  <c r="Q26" i="1"/>
  <c r="P26" i="1"/>
  <c r="N26" i="1"/>
  <c r="L26" i="1"/>
  <c r="K26" i="1"/>
  <c r="J26" i="1"/>
  <c r="I26" i="1"/>
  <c r="G26" i="1"/>
  <c r="F26" i="1"/>
  <c r="E26" i="1"/>
  <c r="J25" i="1"/>
  <c r="I25" i="1"/>
  <c r="E25" i="1"/>
  <c r="R24" i="1"/>
  <c r="Q24" i="1"/>
  <c r="P24" i="1"/>
  <c r="N24" i="1"/>
  <c r="L24" i="1"/>
  <c r="K24" i="1"/>
  <c r="J24" i="1"/>
  <c r="I24" i="1"/>
  <c r="G24" i="1"/>
  <c r="F24" i="1"/>
  <c r="E24" i="1"/>
  <c r="J23" i="1"/>
  <c r="I23" i="1"/>
  <c r="E23" i="1"/>
  <c r="R22" i="1"/>
  <c r="Q22" i="1"/>
  <c r="P22" i="1"/>
  <c r="N22" i="1"/>
  <c r="L22" i="1"/>
  <c r="K22" i="1"/>
  <c r="J22" i="1"/>
  <c r="I22" i="1"/>
  <c r="G22" i="1"/>
  <c r="F22" i="1"/>
  <c r="E22" i="1"/>
  <c r="J21" i="1"/>
  <c r="I21" i="1"/>
  <c r="E21" i="1"/>
  <c r="R20" i="1"/>
  <c r="Q20" i="1"/>
  <c r="P20" i="1"/>
  <c r="N20" i="1"/>
  <c r="L20" i="1"/>
  <c r="K20" i="1"/>
  <c r="J20" i="1"/>
  <c r="I20" i="1"/>
  <c r="G20" i="1"/>
  <c r="F20" i="1"/>
  <c r="E20" i="1"/>
  <c r="J19" i="1"/>
  <c r="I19" i="1"/>
  <c r="E19" i="1"/>
  <c r="R18" i="1"/>
  <c r="Q18" i="1"/>
  <c r="P18" i="1"/>
  <c r="N18" i="1"/>
  <c r="L18" i="1"/>
  <c r="K18" i="1"/>
  <c r="J18" i="1"/>
  <c r="I18" i="1"/>
  <c r="G18" i="1"/>
  <c r="F18" i="1"/>
  <c r="E18" i="1"/>
  <c r="J17" i="1"/>
  <c r="I17" i="1"/>
  <c r="E17" i="1"/>
  <c r="R16" i="1"/>
  <c r="Q16" i="1"/>
  <c r="P16" i="1"/>
  <c r="N16" i="1"/>
  <c r="L16" i="1"/>
  <c r="K16" i="1"/>
  <c r="J16" i="1"/>
  <c r="I16" i="1"/>
  <c r="G16" i="1"/>
  <c r="F16" i="1"/>
  <c r="E16" i="1"/>
  <c r="J15" i="1"/>
  <c r="I15" i="1"/>
  <c r="E15" i="1"/>
  <c r="R14" i="1"/>
  <c r="Q14" i="1"/>
  <c r="P14" i="1"/>
  <c r="N14" i="1"/>
  <c r="L14" i="1"/>
  <c r="K14" i="1"/>
  <c r="J14" i="1"/>
  <c r="I14" i="1"/>
  <c r="G14" i="1"/>
  <c r="F14" i="1"/>
  <c r="E14" i="1"/>
  <c r="J13" i="1"/>
  <c r="I13" i="1"/>
  <c r="E13" i="1"/>
  <c r="R12" i="1"/>
  <c r="Q12" i="1"/>
  <c r="P12" i="1"/>
  <c r="N12" i="1"/>
  <c r="L12" i="1"/>
  <c r="K12" i="1"/>
  <c r="J12" i="1"/>
  <c r="I12" i="1"/>
  <c r="G12" i="1"/>
  <c r="F12" i="1"/>
  <c r="E12" i="1"/>
  <c r="J11" i="1"/>
  <c r="I11" i="1"/>
  <c r="E11" i="1"/>
  <c r="R10" i="1"/>
  <c r="Q10" i="1"/>
  <c r="P10" i="1"/>
  <c r="N10" i="1"/>
  <c r="L10" i="1"/>
  <c r="K10" i="1"/>
  <c r="J10" i="1"/>
  <c r="I10" i="1"/>
  <c r="G10" i="1"/>
  <c r="F10" i="1"/>
  <c r="E10" i="1"/>
  <c r="J9" i="1"/>
  <c r="I9" i="1"/>
  <c r="E9" i="1"/>
  <c r="R8" i="1"/>
  <c r="Q8" i="1"/>
  <c r="P8" i="1"/>
  <c r="N8" i="1"/>
  <c r="L8" i="1"/>
  <c r="K8" i="1"/>
  <c r="J8" i="1"/>
  <c r="I8" i="1"/>
  <c r="G8" i="1"/>
  <c r="F8" i="1"/>
  <c r="E8" i="1"/>
  <c r="J7" i="1"/>
  <c r="I7" i="1"/>
  <c r="E7" i="1"/>
  <c r="R6" i="1"/>
  <c r="Q6" i="1"/>
  <c r="P6" i="1"/>
  <c r="N6" i="1"/>
  <c r="L6" i="1"/>
  <c r="K6" i="1"/>
  <c r="J6" i="1"/>
  <c r="I6" i="1"/>
  <c r="G6" i="1"/>
  <c r="F6" i="1"/>
  <c r="E6" i="1"/>
  <c r="J5" i="1"/>
  <c r="I5" i="1"/>
  <c r="E5" i="1"/>
  <c r="R4" i="1"/>
  <c r="Q4" i="1"/>
  <c r="P4" i="1"/>
  <c r="N4" i="1"/>
  <c r="L4" i="1"/>
  <c r="K4" i="1"/>
  <c r="J4" i="1"/>
  <c r="I4" i="1"/>
  <c r="G4" i="1"/>
  <c r="F4" i="1"/>
  <c r="E4" i="1"/>
  <c r="J3" i="1"/>
  <c r="I3" i="1"/>
  <c r="E3" i="1"/>
  <c r="R2" i="1"/>
  <c r="Q2" i="1"/>
  <c r="P2" i="1"/>
  <c r="N2" i="1"/>
  <c r="L2" i="1"/>
  <c r="K2" i="1"/>
  <c r="J2" i="1"/>
  <c r="I2" i="1"/>
  <c r="G2" i="1"/>
  <c r="F2" i="1"/>
  <c r="E2" i="1"/>
  <c r="I2" i="12" l="1"/>
  <c r="F2" i="12"/>
  <c r="G2" i="12" s="1"/>
  <c r="I4" i="12"/>
  <c r="F4" i="12"/>
  <c r="G4" i="12" s="1"/>
  <c r="I6" i="12"/>
  <c r="J6" i="12" s="1"/>
  <c r="F6" i="12"/>
  <c r="G6" i="12" s="1"/>
  <c r="I8" i="12"/>
  <c r="F8" i="12"/>
  <c r="G8" i="12" s="1"/>
  <c r="I10" i="12"/>
  <c r="J10" i="12" s="1"/>
  <c r="F10" i="12"/>
  <c r="G10" i="12" s="1"/>
  <c r="I12" i="12"/>
  <c r="J12" i="12" s="1"/>
  <c r="F12" i="12"/>
  <c r="G12" i="12" s="1"/>
  <c r="I14" i="12"/>
  <c r="F14" i="12"/>
  <c r="G14" i="12" s="1"/>
  <c r="I16" i="12"/>
  <c r="F16" i="12"/>
  <c r="G16" i="12" s="1"/>
  <c r="I18" i="12"/>
  <c r="J18" i="12" s="1"/>
  <c r="F18" i="12"/>
  <c r="G18" i="12" s="1"/>
  <c r="I20" i="12"/>
  <c r="J20" i="12" s="1"/>
  <c r="F20" i="12"/>
  <c r="G20" i="12" s="1"/>
  <c r="I22" i="12"/>
  <c r="J22" i="12" s="1"/>
  <c r="F22" i="12"/>
  <c r="G22" i="12" s="1"/>
  <c r="I24" i="12"/>
  <c r="J24" i="12" s="1"/>
  <c r="F24" i="12"/>
  <c r="G24" i="12" s="1"/>
  <c r="I26" i="12"/>
  <c r="J26" i="12" s="1"/>
  <c r="F26" i="12"/>
  <c r="G26" i="12" s="1"/>
  <c r="I28" i="12"/>
  <c r="J28" i="12" s="1"/>
  <c r="F28" i="12"/>
  <c r="G28" i="12" s="1"/>
  <c r="I30" i="12"/>
  <c r="F30" i="12"/>
  <c r="G30" i="12" s="1"/>
  <c r="I32" i="12"/>
  <c r="F32" i="12"/>
  <c r="G32" i="12" s="1"/>
  <c r="I34" i="12"/>
  <c r="J34" i="12" s="1"/>
  <c r="F34" i="12"/>
  <c r="G34" i="12" s="1"/>
  <c r="I36" i="12"/>
  <c r="J36" i="12" s="1"/>
  <c r="K36" i="12" s="1"/>
  <c r="F36" i="12"/>
  <c r="G36" i="12" s="1"/>
  <c r="I38" i="12"/>
  <c r="J38" i="12" s="1"/>
  <c r="F38" i="12"/>
  <c r="G38" i="12" s="1"/>
  <c r="O41" i="13"/>
  <c r="P41" i="13" s="1"/>
  <c r="O42" i="13"/>
  <c r="P42" i="13" s="1"/>
  <c r="O43" i="13"/>
  <c r="P43" i="13" s="1"/>
  <c r="O44" i="13"/>
  <c r="P44" i="13" s="1"/>
  <c r="O45" i="13"/>
  <c r="P45" i="13" s="1"/>
  <c r="O46" i="13"/>
  <c r="P46" i="13" s="1"/>
  <c r="O47" i="13"/>
  <c r="P47" i="13" s="1"/>
  <c r="O48" i="13"/>
  <c r="P48" i="13" s="1"/>
  <c r="O49" i="13"/>
  <c r="P49" i="13" s="1"/>
  <c r="O50" i="13"/>
  <c r="P50" i="13" s="1"/>
  <c r="O51" i="13"/>
  <c r="P51" i="13" s="1"/>
  <c r="O52" i="13"/>
  <c r="P52" i="13" s="1"/>
  <c r="O53" i="13"/>
  <c r="P53" i="13" s="1"/>
  <c r="O54" i="13"/>
  <c r="P54" i="13" s="1"/>
  <c r="O55" i="13"/>
  <c r="P55" i="13" s="1"/>
  <c r="O56" i="13"/>
  <c r="P56" i="13" s="1"/>
  <c r="O57" i="13"/>
  <c r="P57" i="13" s="1"/>
  <c r="O58" i="13"/>
  <c r="P58" i="13" s="1"/>
  <c r="O59" i="13"/>
  <c r="P59" i="13" s="1"/>
  <c r="O60" i="13"/>
  <c r="P60" i="13" s="1"/>
  <c r="O61" i="13"/>
  <c r="P61" i="13" s="1"/>
  <c r="O62" i="13"/>
  <c r="P62" i="13" s="1"/>
  <c r="O63" i="13"/>
  <c r="P63" i="13" s="1"/>
  <c r="O64" i="13"/>
  <c r="P64" i="13" s="1"/>
  <c r="O65" i="13"/>
  <c r="P65" i="13" s="1"/>
  <c r="O66" i="13"/>
  <c r="P66" i="13" s="1"/>
  <c r="O67" i="13"/>
  <c r="P67" i="13" s="1"/>
  <c r="O68" i="13"/>
  <c r="P68" i="13" s="1"/>
  <c r="O69" i="13"/>
  <c r="P69" i="13" s="1"/>
  <c r="N25" i="13" l="1"/>
  <c r="O25" i="13" s="1"/>
  <c r="P25" i="13" s="1"/>
  <c r="K38" i="12"/>
  <c r="N34" i="13"/>
  <c r="O34" i="13" s="1"/>
  <c r="P34" i="13" s="1"/>
  <c r="K34" i="12"/>
  <c r="J32" i="12"/>
  <c r="J30" i="12"/>
  <c r="N37" i="13"/>
  <c r="O37" i="13" s="1"/>
  <c r="P37" i="13" s="1"/>
  <c r="K28" i="12"/>
  <c r="N4" i="13"/>
  <c r="O4" i="13" s="1"/>
  <c r="P4" i="13" s="1"/>
  <c r="K26" i="12"/>
  <c r="N35" i="13"/>
  <c r="O35" i="13" s="1"/>
  <c r="P35" i="13" s="1"/>
  <c r="K24" i="12"/>
  <c r="N9" i="13"/>
  <c r="O9" i="13" s="1"/>
  <c r="P9" i="13" s="1"/>
  <c r="K22" i="12"/>
  <c r="N10" i="13"/>
  <c r="O10" i="13" s="1"/>
  <c r="P10" i="13" s="1"/>
  <c r="K20" i="12"/>
  <c r="N19" i="13"/>
  <c r="O19" i="13" s="1"/>
  <c r="P19" i="13" s="1"/>
  <c r="K18" i="12"/>
  <c r="J16" i="12"/>
  <c r="J14" i="12"/>
  <c r="N6" i="13"/>
  <c r="O6" i="13" s="1"/>
  <c r="P6" i="13" s="1"/>
  <c r="K12" i="12"/>
  <c r="N7" i="13"/>
  <c r="O7" i="13" s="1"/>
  <c r="P7" i="13" s="1"/>
  <c r="K10" i="12"/>
  <c r="J8" i="12"/>
  <c r="N8" i="13"/>
  <c r="O8" i="13" s="1"/>
  <c r="P8" i="13" s="1"/>
  <c r="K6" i="12"/>
  <c r="J4" i="12"/>
  <c r="J2" i="12"/>
  <c r="N12" i="13" l="1"/>
  <c r="O12" i="13" s="1"/>
  <c r="P12" i="13" s="1"/>
  <c r="K2" i="12"/>
  <c r="N28" i="13"/>
  <c r="O28" i="13" s="1"/>
  <c r="P28" i="13" s="1"/>
  <c r="K32" i="12"/>
  <c r="N11" i="13"/>
  <c r="O11" i="13" s="1"/>
  <c r="P11" i="13" s="1"/>
  <c r="K4" i="12"/>
  <c r="N36" i="13"/>
  <c r="O36" i="13" s="1"/>
  <c r="P36" i="13" s="1"/>
  <c r="K14" i="12"/>
  <c r="N24" i="13"/>
  <c r="O24" i="13" s="1"/>
  <c r="P24" i="13" s="1"/>
  <c r="K30" i="12"/>
  <c r="N13" i="13"/>
  <c r="O13" i="13" s="1"/>
  <c r="P13" i="13" s="1"/>
  <c r="K8" i="12"/>
  <c r="N20" i="13"/>
  <c r="O20" i="13" s="1"/>
  <c r="P20" i="13" s="1"/>
  <c r="K16" i="12"/>
</calcChain>
</file>

<file path=xl/sharedStrings.xml><?xml version="1.0" encoding="utf-8"?>
<sst xmlns="http://schemas.openxmlformats.org/spreadsheetml/2006/main" count="503" uniqueCount="77">
  <si>
    <t>Feed</t>
  </si>
  <si>
    <t>Cruc. Wt</t>
  </si>
  <si>
    <t>wet wt.</t>
  </si>
  <si>
    <t>dry wt</t>
  </si>
  <si>
    <t>% DM</t>
  </si>
  <si>
    <t>Avg %DM</t>
  </si>
  <si>
    <t>CV</t>
  </si>
  <si>
    <t>Ash Wt</t>
  </si>
  <si>
    <t>%Ash</t>
  </si>
  <si>
    <t>Avg % Ash</t>
  </si>
  <si>
    <t>%N</t>
  </si>
  <si>
    <t>Avg. % N</t>
  </si>
  <si>
    <t>% CP</t>
  </si>
  <si>
    <t>Avg %CP</t>
  </si>
  <si>
    <t>CP (%DM)</t>
  </si>
  <si>
    <t>Wheat Straw</t>
  </si>
  <si>
    <t>DRC</t>
  </si>
  <si>
    <t>Grass</t>
  </si>
  <si>
    <t>Sorghum Silage</t>
  </si>
  <si>
    <t>WDGS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</si>
  <si>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</si>
  <si>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</si>
  <si>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</si>
  <si>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</si>
  <si>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</si>
  <si>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</si>
  <si>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</si>
  <si>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</si>
  <si>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</si>
  <si>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</si>
  <si>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</si>
  <si>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</si>
  <si>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Alfalfa</t>
  </si>
  <si>
    <t>SEM</t>
  </si>
  <si>
    <t>Corn Stalks</t>
  </si>
  <si>
    <t>WCGF_Car</t>
  </si>
  <si>
    <t>Crude Protein (% DM)</t>
  </si>
  <si>
    <t>Ramp</t>
  </si>
  <si>
    <t>Car_WCGF</t>
  </si>
  <si>
    <t>Pellet 1</t>
  </si>
  <si>
    <t>Pellet 2</t>
  </si>
  <si>
    <t>Pellet 3</t>
  </si>
  <si>
    <t>MDGS_GP</t>
  </si>
  <si>
    <t>HMC_Bunker</t>
  </si>
  <si>
    <t>DRC_Test</t>
  </si>
  <si>
    <t>DRC_Control</t>
  </si>
  <si>
    <t>EZ Bale</t>
  </si>
  <si>
    <t>MDGS_Full Fat</t>
  </si>
  <si>
    <t>samp. wt.</t>
  </si>
  <si>
    <t>cruc wt</t>
  </si>
  <si>
    <t>samp wt</t>
  </si>
  <si>
    <t>OM</t>
  </si>
  <si>
    <t>Corn Silage_Control</t>
  </si>
  <si>
    <t>Corn Stalks_Conventional</t>
  </si>
  <si>
    <t>Corn Stalks_8 Row</t>
  </si>
  <si>
    <t>Corn Silage_Bag</t>
  </si>
  <si>
    <t>Corn Silage_BMR</t>
  </si>
  <si>
    <t>Corn Silage_BMR-F</t>
  </si>
  <si>
    <t>Corn Silage_Mead Cattle</t>
  </si>
  <si>
    <t>DDGS</t>
  </si>
  <si>
    <t>Avg OM</t>
  </si>
  <si>
    <t>Corn Stover</t>
  </si>
  <si>
    <t>% OM</t>
  </si>
  <si>
    <t>MDGS_Deoiled</t>
  </si>
  <si>
    <t>Avg % OM</t>
  </si>
  <si>
    <t>OM (% DM)</t>
  </si>
  <si>
    <t>MDGS_De-Oiled</t>
  </si>
  <si>
    <t>%OM</t>
  </si>
  <si>
    <t>.</t>
  </si>
  <si>
    <t>MDGS-GP</t>
  </si>
  <si>
    <t xml:space="preserve">Grass </t>
  </si>
  <si>
    <t>Solubles</t>
  </si>
  <si>
    <t>Bran</t>
  </si>
  <si>
    <t>Corn Silage_BMR-F KP</t>
  </si>
  <si>
    <t>Corn Silage_BMR KP</t>
  </si>
  <si>
    <t>Corn Silage_Control KP</t>
  </si>
  <si>
    <t>Sol. Fiber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</si>
</sst>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10" fontId="0" fillId="0" borderId="0" xfId="1" applyNumberFormat="1" applyFont="1"/>
    <xf numFmtId="0" fontId="0" fillId="0" borderId="0" xfId="0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1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0" fillId="0" borderId="1" xfId="0" applyFont="1" applyBorder="1"/>
    <xf numFmtId="165" fontId="0" fillId="0" borderId="0" xfId="0" applyNumberForma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166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166" fontId="0" fillId="0" borderId="0" xfId="1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0" fontId="4" fillId="0" borderId="0" xfId="1" applyNumberFormat="1" applyFont="1" applyFill="1"/>
    <xf numFmtId="10" fontId="4" fillId="0" borderId="0" xfId="1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Border="1"/>
    <xf numFmtId="10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1" applyNumberFormat="1" applyFont="1" applyFill="1"/>
    <xf numFmtId="2" fontId="4" fillId="0" borderId="0" xfId="1" applyNumberFormat="1" applyFont="1" applyFill="1"/>
    <xf numFmtId="2" fontId="0" fillId="0" borderId="0" xfId="0" applyNumberFormat="1" applyFill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Fill="1"/>
    <xf numFmtId="2" fontId="0" fillId="0" borderId="0" xfId="1" applyNumberFormat="1" applyFont="1"/>
    <xf numFmtId="2" fontId="2" fillId="0" borderId="0" xfId="1" applyNumberFormat="1" applyFont="1"/>
    <xf numFmtId="2" fontId="2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3" workbookViewId="0">
      <selection activeCell="N28" sqref="N28"/>
    </sheetView>
  </sheetViews>
  <sheetFormatPr defaultRowHeight="15" x14ac:dyDescent="0.25"/>
  <cols>
    <col min="1" max="1" width="25.7109375" customWidth="1"/>
    <col min="3" max="6" width="9.140625" style="3"/>
    <col min="7" max="7" width="6.140625" style="3" bestFit="1" customWidth="1"/>
    <col min="11" max="11" width="10" bestFit="1" customWidth="1"/>
    <col min="17" max="17" width="9.140625" style="2"/>
  </cols>
  <sheetData>
    <row r="1" spans="1:18" x14ac:dyDescent="0.25">
      <c r="A1" t="s">
        <v>0</v>
      </c>
      <c r="B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t="s">
        <v>7</v>
      </c>
      <c r="I1" t="s">
        <v>8</v>
      </c>
      <c r="J1" s="3" t="s">
        <v>51</v>
      </c>
      <c r="K1" t="s">
        <v>64</v>
      </c>
      <c r="L1" t="s">
        <v>6</v>
      </c>
      <c r="M1" t="s">
        <v>10</v>
      </c>
      <c r="N1" t="s">
        <v>11</v>
      </c>
      <c r="O1" t="s">
        <v>12</v>
      </c>
      <c r="P1" t="s">
        <v>13</v>
      </c>
      <c r="Q1" s="2" t="s">
        <v>6</v>
      </c>
      <c r="R1" t="s">
        <v>14</v>
      </c>
    </row>
    <row r="2" spans="1:18" x14ac:dyDescent="0.25">
      <c r="A2" t="s">
        <v>32</v>
      </c>
      <c r="B2">
        <v>21.308700000000002</v>
      </c>
      <c r="C2" s="3">
        <v>0.50070000000000003</v>
      </c>
      <c r="D2" s="3">
        <v>21.792999999999999</v>
      </c>
      <c r="E2" s="22">
        <f>(D2-B2)/C2</f>
        <v>0.96724585580187228</v>
      </c>
      <c r="F2" s="24">
        <f>AVERAGE(E2:E3)</f>
        <v>0.96786390136991507</v>
      </c>
      <c r="G2" s="24">
        <f>STDEV(E2:E3)/F2</f>
        <v>9.0306955683910721E-4</v>
      </c>
      <c r="H2">
        <v>21.347300000000001</v>
      </c>
      <c r="I2" s="3">
        <f>(H2-B2)/(C2*E2)</f>
        <v>7.9702663638238816E-2</v>
      </c>
      <c r="J2" s="3">
        <f>1-I2</f>
        <v>0.92029733636176114</v>
      </c>
      <c r="K2" s="2">
        <f>AVERAGE(J2:J3)</f>
        <v>0.91813013059076987</v>
      </c>
      <c r="L2" s="2">
        <f>STDEV(J2:J3)/K2</f>
        <v>3.338188881587976E-3</v>
      </c>
      <c r="M2">
        <v>2.2475999999999998</v>
      </c>
      <c r="N2">
        <f>AVERAGE(M2:M3)</f>
        <v>2.2404999999999999</v>
      </c>
      <c r="O2">
        <v>14.048</v>
      </c>
      <c r="P2" s="4">
        <f>AVERAGE(O2:O3)</f>
        <v>14.003499999999999</v>
      </c>
      <c r="Q2" s="2">
        <f>STDEV(O2:O3)/P2</f>
        <v>4.494055309430001E-3</v>
      </c>
      <c r="R2" s="5">
        <f>P2/F2</f>
        <v>14.46845985285683</v>
      </c>
    </row>
    <row r="3" spans="1:18" x14ac:dyDescent="0.25">
      <c r="B3">
        <v>26.712800000000001</v>
      </c>
      <c r="C3" s="3">
        <v>0.50129999999999997</v>
      </c>
      <c r="D3" s="3">
        <v>27.1983</v>
      </c>
      <c r="E3" s="22">
        <f t="shared" ref="E3:E39" si="0">(D3-B3)/C3</f>
        <v>0.96848194693795786</v>
      </c>
      <c r="F3" s="24"/>
      <c r="G3" s="24"/>
      <c r="H3">
        <v>26.753599999999999</v>
      </c>
      <c r="I3" s="3">
        <f t="shared" ref="I3:I39" si="1">(H3-B3)/(C3*E3)</f>
        <v>8.4037075180221271E-2</v>
      </c>
      <c r="J3" s="3">
        <f t="shared" ref="J3:J39" si="2">1-I3</f>
        <v>0.9159629248197787</v>
      </c>
      <c r="K3" s="2"/>
      <c r="L3" s="2"/>
      <c r="M3">
        <v>2.2334000000000001</v>
      </c>
      <c r="O3">
        <v>13.959</v>
      </c>
      <c r="P3" s="2"/>
    </row>
    <row r="4" spans="1:18" x14ac:dyDescent="0.25">
      <c r="A4" t="s">
        <v>38</v>
      </c>
      <c r="B4">
        <v>24.7256</v>
      </c>
      <c r="C4" s="3">
        <v>0.50149999999999995</v>
      </c>
      <c r="D4" s="3">
        <v>25.192900000000002</v>
      </c>
      <c r="E4" s="22">
        <f t="shared" si="0"/>
        <v>0.93180458624127949</v>
      </c>
      <c r="F4" s="24">
        <f>AVERAGE(E4:E5)</f>
        <v>0.93146402396621431</v>
      </c>
      <c r="G4" s="24">
        <f>STDEV(E4:E5)/F4</f>
        <v>5.1706536789153075E-4</v>
      </c>
      <c r="H4">
        <v>24.752199999999998</v>
      </c>
      <c r="I4" s="3">
        <f t="shared" si="1"/>
        <v>5.6922747699546999E-2</v>
      </c>
      <c r="J4" s="3">
        <f t="shared" si="2"/>
        <v>0.94307725230045303</v>
      </c>
      <c r="K4" s="2">
        <f>AVERAGE(J4:J5)</f>
        <v>0.9438259849223436</v>
      </c>
      <c r="L4" s="2">
        <f>STDEV(J4:J5)/K4</f>
        <v>1.1218888284326379E-3</v>
      </c>
      <c r="M4">
        <v>3.0564</v>
      </c>
      <c r="N4">
        <f>AVERAGE(M4:M5)</f>
        <v>3.0852500000000003</v>
      </c>
      <c r="O4">
        <v>19.102</v>
      </c>
      <c r="P4" s="4">
        <f>AVERAGE(O4:O5)</f>
        <v>19.282499999999999</v>
      </c>
      <c r="Q4" s="2">
        <f>STDEV(O4:O5)/P4</f>
        <v>1.3238197744501187E-2</v>
      </c>
      <c r="R4" s="5">
        <f>P4/F4</f>
        <v>20.70128260874132</v>
      </c>
    </row>
    <row r="5" spans="1:18" x14ac:dyDescent="0.25">
      <c r="B5">
        <v>28.5976</v>
      </c>
      <c r="C5" s="3">
        <v>0.50380000000000003</v>
      </c>
      <c r="D5" s="3">
        <v>29.066700000000001</v>
      </c>
      <c r="E5" s="22">
        <f t="shared" si="0"/>
        <v>0.93112346169114912</v>
      </c>
      <c r="F5" s="24"/>
      <c r="G5" s="24"/>
      <c r="H5">
        <v>28.6236</v>
      </c>
      <c r="I5" s="3">
        <f t="shared" si="1"/>
        <v>5.542528245576582E-2</v>
      </c>
      <c r="J5" s="3">
        <f t="shared" si="2"/>
        <v>0.94457471754423417</v>
      </c>
      <c r="K5" s="2"/>
      <c r="L5" s="2"/>
      <c r="M5">
        <v>3.1141000000000001</v>
      </c>
      <c r="O5">
        <v>19.463000000000001</v>
      </c>
      <c r="P5" s="2"/>
    </row>
    <row r="6" spans="1:18" x14ac:dyDescent="0.25">
      <c r="A6" t="s">
        <v>55</v>
      </c>
      <c r="B6">
        <v>26.770299999999999</v>
      </c>
      <c r="C6" s="3">
        <v>0.50139999999999996</v>
      </c>
      <c r="D6" s="3">
        <v>27.2485</v>
      </c>
      <c r="E6" s="22">
        <f t="shared" si="0"/>
        <v>0.95372955723973096</v>
      </c>
      <c r="F6" s="24">
        <f>AVERAGE(E6:E7)</f>
        <v>0.95331188440828796</v>
      </c>
      <c r="G6" s="24">
        <f>STDEV(E6:E7)/F6</f>
        <v>6.1960685954106254E-4</v>
      </c>
      <c r="H6">
        <v>26.7941</v>
      </c>
      <c r="I6" s="3">
        <f t="shared" si="1"/>
        <v>4.9769970723549398E-2</v>
      </c>
      <c r="J6" s="3">
        <f t="shared" si="2"/>
        <v>0.95023002927645062</v>
      </c>
      <c r="K6" s="2">
        <f>AVERAGE(J6:J7)</f>
        <v>0.94966465854270765</v>
      </c>
      <c r="L6" s="2">
        <f>STDEV(J6:J7)/K6</f>
        <v>8.4193399452715529E-4</v>
      </c>
      <c r="M6">
        <v>1.2281</v>
      </c>
      <c r="N6">
        <f>AVERAGE(M6:M7)</f>
        <v>1.2359</v>
      </c>
      <c r="O6">
        <v>7.6757999999999997</v>
      </c>
      <c r="P6" s="4">
        <f>AVERAGE(O6:O7)</f>
        <v>7.72445</v>
      </c>
      <c r="Q6" s="2">
        <f>STDEV(O6:O7)/P6</f>
        <v>8.9069758765286198E-3</v>
      </c>
      <c r="R6" s="5">
        <f>P6/F6</f>
        <v>8.1027522328587107</v>
      </c>
    </row>
    <row r="7" spans="1:18" x14ac:dyDescent="0.25">
      <c r="B7">
        <v>24.663499999999999</v>
      </c>
      <c r="C7" s="3">
        <v>0.501</v>
      </c>
      <c r="D7" s="3">
        <v>25.140899999999998</v>
      </c>
      <c r="E7" s="22">
        <f t="shared" si="0"/>
        <v>0.95289421157684506</v>
      </c>
      <c r="F7" s="24"/>
      <c r="G7" s="24"/>
      <c r="H7">
        <v>24.687799999999999</v>
      </c>
      <c r="I7" s="3">
        <f t="shared" si="1"/>
        <v>5.0900712191035279E-2</v>
      </c>
      <c r="J7" s="3">
        <f t="shared" si="2"/>
        <v>0.94909928780896469</v>
      </c>
      <c r="K7" s="2"/>
      <c r="L7" s="2"/>
      <c r="M7">
        <v>1.2437</v>
      </c>
      <c r="O7">
        <v>7.7731000000000003</v>
      </c>
      <c r="P7" s="2"/>
    </row>
    <row r="8" spans="1:18" x14ac:dyDescent="0.25">
      <c r="A8" t="s">
        <v>56</v>
      </c>
      <c r="B8">
        <v>25.348700000000001</v>
      </c>
      <c r="C8" s="3">
        <v>0.50119999999999998</v>
      </c>
      <c r="D8" s="3">
        <v>25.8262</v>
      </c>
      <c r="E8" s="22">
        <f t="shared" si="0"/>
        <v>0.95271348762968711</v>
      </c>
      <c r="F8" s="24">
        <f>AVERAGE(E8:E9)</f>
        <v>0.95369753039899319</v>
      </c>
      <c r="G8" s="24">
        <f>STDEV(E8:E9)/F8</f>
        <v>1.4592117374211354E-3</v>
      </c>
      <c r="H8">
        <v>25.372900000000001</v>
      </c>
      <c r="I8" s="3">
        <f t="shared" si="1"/>
        <v>5.068062827225233E-2</v>
      </c>
      <c r="J8" s="3">
        <f t="shared" si="2"/>
        <v>0.94931937172774772</v>
      </c>
      <c r="K8" s="2">
        <f>AVERAGE(J8:J9)</f>
        <v>0.94705617268947107</v>
      </c>
      <c r="L8" s="2">
        <f>STDEV(J8:J9)/K8</f>
        <v>3.3795743764504708E-3</v>
      </c>
      <c r="M8">
        <v>1.2672000000000001</v>
      </c>
      <c r="N8">
        <f>AVERAGE(M8:M9)</f>
        <v>1.2659500000000001</v>
      </c>
      <c r="O8">
        <v>7.9202000000000004</v>
      </c>
      <c r="P8" s="4">
        <f>AVERAGE(O8:O9)</f>
        <v>7.9123000000000001</v>
      </c>
      <c r="Q8" s="2">
        <f>STDEV(O8:O9)/P8</f>
        <v>1.4120151084700771E-3</v>
      </c>
      <c r="R8" s="5">
        <f>P8/F8</f>
        <v>8.2964459357358038</v>
      </c>
    </row>
    <row r="9" spans="1:18" x14ac:dyDescent="0.25">
      <c r="B9">
        <v>19.1053</v>
      </c>
      <c r="C9" s="3">
        <v>0.50090000000000001</v>
      </c>
      <c r="D9" s="3">
        <v>19.583500000000001</v>
      </c>
      <c r="E9" s="22">
        <f t="shared" si="0"/>
        <v>0.95468157316829916</v>
      </c>
      <c r="F9" s="24"/>
      <c r="G9" s="24"/>
      <c r="H9">
        <v>19.131699999999999</v>
      </c>
      <c r="I9" s="3">
        <f t="shared" si="1"/>
        <v>5.5207026348805539E-2</v>
      </c>
      <c r="J9" s="3">
        <f t="shared" si="2"/>
        <v>0.94479297365119441</v>
      </c>
      <c r="K9" s="2"/>
      <c r="L9" s="2"/>
      <c r="M9">
        <v>1.2646999999999999</v>
      </c>
      <c r="O9">
        <v>7.9043999999999999</v>
      </c>
      <c r="P9" s="2"/>
    </row>
    <row r="10" spans="1:18" x14ac:dyDescent="0.25">
      <c r="A10" t="s">
        <v>57</v>
      </c>
      <c r="B10">
        <v>26.495699999999999</v>
      </c>
      <c r="C10" s="3">
        <v>0.50290000000000001</v>
      </c>
      <c r="D10" s="3">
        <v>26.974299999999999</v>
      </c>
      <c r="E10" s="22">
        <f t="shared" si="0"/>
        <v>0.95168025452376237</v>
      </c>
      <c r="F10" s="24">
        <f>AVERAGE(E10:E11)</f>
        <v>0.95225803770964212</v>
      </c>
      <c r="G10" s="24">
        <f>STDEV(E10:E11)/F10</f>
        <v>8.5807500196856564E-4</v>
      </c>
      <c r="H10">
        <v>26.5245</v>
      </c>
      <c r="I10" s="3">
        <f t="shared" si="1"/>
        <v>6.0175511909737509E-2</v>
      </c>
      <c r="J10" s="3">
        <f t="shared" si="2"/>
        <v>0.93982448809026253</v>
      </c>
      <c r="K10" s="2">
        <f>AVERAGE(J10:J11)</f>
        <v>0.94390973777946829</v>
      </c>
      <c r="L10" s="2">
        <f>STDEV(J10:J11)/K10</f>
        <v>6.1207287995000553E-3</v>
      </c>
      <c r="M10">
        <v>1.2565</v>
      </c>
      <c r="N10">
        <f>AVERAGE(M10:M11)</f>
        <v>1.2580499999999999</v>
      </c>
      <c r="O10">
        <v>7.8528000000000002</v>
      </c>
      <c r="P10" s="4">
        <f>AVERAGE(O10:O11)</f>
        <v>7.8626000000000005</v>
      </c>
      <c r="Q10" s="2">
        <f>STDEV(O10:O11)/P10</f>
        <v>1.7626857415175717E-3</v>
      </c>
      <c r="R10" s="5">
        <f>P10/F10</f>
        <v>8.2567956253863901</v>
      </c>
    </row>
    <row r="11" spans="1:18" x14ac:dyDescent="0.25">
      <c r="B11">
        <v>19.380800000000001</v>
      </c>
      <c r="C11" s="3">
        <v>0.50249999999999995</v>
      </c>
      <c r="D11" s="3">
        <v>19.8596</v>
      </c>
      <c r="E11" s="22">
        <f t="shared" si="0"/>
        <v>0.95283582089552188</v>
      </c>
      <c r="F11" s="24"/>
      <c r="G11" s="24"/>
      <c r="H11">
        <v>19.4057</v>
      </c>
      <c r="I11" s="3">
        <f t="shared" si="1"/>
        <v>5.2005012531325875E-2</v>
      </c>
      <c r="J11" s="3">
        <f t="shared" si="2"/>
        <v>0.94799498746867417</v>
      </c>
      <c r="K11" s="2"/>
      <c r="L11" s="2"/>
      <c r="M11">
        <v>1.2596000000000001</v>
      </c>
      <c r="O11">
        <v>7.8723999999999998</v>
      </c>
      <c r="P11" s="2"/>
    </row>
    <row r="12" spans="1:18" x14ac:dyDescent="0.25">
      <c r="A12" t="s">
        <v>52</v>
      </c>
      <c r="B12">
        <v>21.479099999999999</v>
      </c>
      <c r="C12" s="3">
        <v>0.502</v>
      </c>
      <c r="D12" s="3">
        <v>21.9575</v>
      </c>
      <c r="E12" s="22">
        <f t="shared" si="0"/>
        <v>0.95298804780876611</v>
      </c>
      <c r="F12" s="24">
        <f>AVERAGE(E12:E13)</f>
        <v>0.9510905570783238</v>
      </c>
      <c r="G12" s="24">
        <f>STDEV(E12:E13)/F12</f>
        <v>2.8214528106683453E-3</v>
      </c>
      <c r="H12">
        <v>21.504200000000001</v>
      </c>
      <c r="I12" s="3">
        <f t="shared" si="1"/>
        <v>5.2466555183950388E-2</v>
      </c>
      <c r="J12" s="3">
        <f t="shared" si="2"/>
        <v>0.94753344481604962</v>
      </c>
      <c r="K12" s="2">
        <f>AVERAGE(J12:J13)</f>
        <v>0.94742331350793896</v>
      </c>
      <c r="L12" s="2">
        <f>STDEV(J12:J13)/K12</f>
        <v>1.6439239709577011E-4</v>
      </c>
      <c r="M12">
        <v>1.196</v>
      </c>
      <c r="N12">
        <f>AVERAGE(M12:M13)</f>
        <v>1.2079499999999999</v>
      </c>
      <c r="O12">
        <v>7.4751000000000003</v>
      </c>
      <c r="P12" s="4">
        <f>AVERAGE(O12:O13)</f>
        <v>7.5498500000000002</v>
      </c>
      <c r="Q12" s="2">
        <f>STDEV(O12:O13)/P12</f>
        <v>1.4001929016786912E-2</v>
      </c>
      <c r="R12" s="5">
        <f>P12/F12</f>
        <v>7.9380979485198049</v>
      </c>
    </row>
    <row r="13" spans="1:18" x14ac:dyDescent="0.25">
      <c r="B13">
        <v>24.755299999999998</v>
      </c>
      <c r="C13" s="3">
        <v>0.50190000000000001</v>
      </c>
      <c r="D13" s="3">
        <v>25.2317</v>
      </c>
      <c r="E13" s="22">
        <f t="shared" si="0"/>
        <v>0.94919306634788148</v>
      </c>
      <c r="F13" s="24"/>
      <c r="G13" s="24"/>
      <c r="H13">
        <v>24.7804</v>
      </c>
      <c r="I13" s="3">
        <f t="shared" si="1"/>
        <v>5.2686817800171724E-2</v>
      </c>
      <c r="J13" s="3">
        <f t="shared" si="2"/>
        <v>0.9473131821998283</v>
      </c>
      <c r="K13" s="2"/>
      <c r="L13" s="2"/>
      <c r="M13">
        <v>1.2199</v>
      </c>
      <c r="O13">
        <v>7.6246</v>
      </c>
      <c r="P13" s="2"/>
    </row>
    <row r="14" spans="1:18" x14ac:dyDescent="0.25">
      <c r="A14" t="s">
        <v>34</v>
      </c>
      <c r="B14">
        <v>26.0718</v>
      </c>
      <c r="C14" s="3">
        <v>0.50070000000000003</v>
      </c>
      <c r="D14" s="3">
        <v>26.563300000000002</v>
      </c>
      <c r="E14" s="22">
        <f t="shared" si="0"/>
        <v>0.981625723986423</v>
      </c>
      <c r="F14" s="24">
        <f>AVERAGE(E14:E15)</f>
        <v>0.97196187456053496</v>
      </c>
      <c r="G14" s="24">
        <f>STDEV(E14:E15)/F14</f>
        <v>1.4060990745137735E-2</v>
      </c>
      <c r="H14">
        <v>26.107299999999999</v>
      </c>
      <c r="I14" s="3">
        <f t="shared" si="1"/>
        <v>7.2227873855541871E-2</v>
      </c>
      <c r="J14" s="3">
        <f t="shared" si="2"/>
        <v>0.92777212614445814</v>
      </c>
      <c r="K14" s="2">
        <f>AVERAGE(J14:J15)</f>
        <v>0.93755936323806888</v>
      </c>
      <c r="L14" s="2">
        <f>STDEV(J14:J15)/K14</f>
        <v>1.4763058189874544E-2</v>
      </c>
      <c r="M14">
        <v>0.54320000000000002</v>
      </c>
      <c r="N14">
        <f>AVERAGE(M14:M15)</f>
        <v>0.57323000000000002</v>
      </c>
      <c r="O14">
        <v>3.395</v>
      </c>
      <c r="P14" s="4">
        <f>AVERAGE(O14:O15)</f>
        <v>3.5827</v>
      </c>
      <c r="Q14" s="2">
        <f>STDEV(O14:O15)/P14</f>
        <v>7.4091574973464108E-2</v>
      </c>
      <c r="R14" s="5">
        <f>P14/F14</f>
        <v>3.6860499303225138</v>
      </c>
    </row>
    <row r="15" spans="1:18" x14ac:dyDescent="0.25">
      <c r="B15">
        <v>20.455200000000001</v>
      </c>
      <c r="C15" s="3">
        <v>0.50129999999999997</v>
      </c>
      <c r="D15" s="3">
        <v>20.9376</v>
      </c>
      <c r="E15" s="22">
        <f t="shared" si="0"/>
        <v>0.9622980251346468</v>
      </c>
      <c r="F15" s="24"/>
      <c r="G15" s="24"/>
      <c r="H15">
        <v>20.480599999999999</v>
      </c>
      <c r="I15" s="3">
        <f t="shared" si="1"/>
        <v>5.265339966832034E-2</v>
      </c>
      <c r="J15" s="3">
        <f t="shared" si="2"/>
        <v>0.94734660033167961</v>
      </c>
      <c r="K15" s="2"/>
      <c r="L15" s="2"/>
      <c r="M15">
        <v>0.60326000000000002</v>
      </c>
      <c r="O15">
        <v>3.7704</v>
      </c>
      <c r="P15" s="2"/>
    </row>
    <row r="16" spans="1:18" x14ac:dyDescent="0.25">
      <c r="A16" t="s">
        <v>16</v>
      </c>
      <c r="B16">
        <v>25.799700000000001</v>
      </c>
      <c r="C16" s="3">
        <v>0.50090000000000001</v>
      </c>
      <c r="D16" s="3">
        <v>26.283999999999999</v>
      </c>
      <c r="E16" s="22">
        <f t="shared" si="0"/>
        <v>0.96685965262526952</v>
      </c>
      <c r="F16" s="24">
        <f>AVERAGE(E16:E17)</f>
        <v>0.96555842056183327</v>
      </c>
      <c r="G16" s="24">
        <f>STDEV(E16:E17)/F16</f>
        <v>1.905860891188296E-3</v>
      </c>
      <c r="H16">
        <v>25.803999999999998</v>
      </c>
      <c r="I16" s="3">
        <f t="shared" si="1"/>
        <v>8.878794135860223E-3</v>
      </c>
      <c r="J16" s="3">
        <f t="shared" si="2"/>
        <v>0.99112120586413976</v>
      </c>
      <c r="K16" s="2">
        <f>AVERAGE(J16:J17)</f>
        <v>0.9911083353818555</v>
      </c>
      <c r="L16" s="2">
        <f>STDEV(J16:J17)/K16</f>
        <v>1.8364905178360478E-5</v>
      </c>
      <c r="M16">
        <v>1.331</v>
      </c>
      <c r="N16">
        <f>AVERAGE(M16:M17)</f>
        <v>1.3329</v>
      </c>
      <c r="O16">
        <v>8.3190000000000008</v>
      </c>
      <c r="P16" s="4">
        <f>AVERAGE(O16:O17)</f>
        <v>8.3308</v>
      </c>
      <c r="Q16" s="2">
        <f>STDEV(O16:O17)/P16</f>
        <v>2.003135357468828E-3</v>
      </c>
      <c r="R16" s="5">
        <f>P16/F16</f>
        <v>8.6279605900516358</v>
      </c>
    </row>
    <row r="17" spans="1:18" x14ac:dyDescent="0.25">
      <c r="B17">
        <v>25.627300000000002</v>
      </c>
      <c r="C17" s="3">
        <v>0.50080000000000002</v>
      </c>
      <c r="D17" s="3">
        <v>26.110199999999999</v>
      </c>
      <c r="E17" s="22">
        <f t="shared" si="0"/>
        <v>0.96425718849839692</v>
      </c>
      <c r="F17" s="24"/>
      <c r="G17" s="24"/>
      <c r="H17">
        <v>25.631599999999999</v>
      </c>
      <c r="I17" s="3">
        <f t="shared" si="1"/>
        <v>8.9045351004288856E-3</v>
      </c>
      <c r="J17" s="3">
        <f t="shared" si="2"/>
        <v>0.99109546489957112</v>
      </c>
      <c r="K17" s="2"/>
      <c r="L17" s="2"/>
      <c r="M17">
        <v>1.3348</v>
      </c>
      <c r="O17">
        <v>8.3425999999999991</v>
      </c>
      <c r="P17" s="2"/>
    </row>
    <row r="18" spans="1:18" x14ac:dyDescent="0.25">
      <c r="A18" s="9" t="s">
        <v>45</v>
      </c>
      <c r="B18" s="9">
        <v>21.253399999999999</v>
      </c>
      <c r="C18" s="11">
        <v>0.50049999999999994</v>
      </c>
      <c r="D18" s="11">
        <v>21.732900000000001</v>
      </c>
      <c r="E18" s="30">
        <f t="shared" si="0"/>
        <v>0.95804195804196135</v>
      </c>
      <c r="F18" s="31">
        <f>AVERAGE(E18:E19)</f>
        <v>0.95662846309741445</v>
      </c>
      <c r="G18" s="31">
        <f>STDEV(E18:E19)/F18</f>
        <v>2.0896134685890015E-3</v>
      </c>
      <c r="H18" s="9">
        <v>21.257300000000001</v>
      </c>
      <c r="I18" s="11">
        <f>(H18-B18)/(C18*E18)</f>
        <v>8.1334723670522541E-3</v>
      </c>
      <c r="J18" s="3">
        <f t="shared" si="2"/>
        <v>0.99186652763294769</v>
      </c>
      <c r="K18" s="2">
        <f>AVERAGE(J18:J19)</f>
        <v>0.99228667077625832</v>
      </c>
      <c r="L18" s="2">
        <f>STDEV(J18:J19)/K18</f>
        <v>5.9879080199984347E-4</v>
      </c>
      <c r="M18">
        <v>1.2781</v>
      </c>
      <c r="N18">
        <f>AVERAGE(M18:M19)</f>
        <v>1.28965</v>
      </c>
      <c r="O18">
        <v>7.9884000000000004</v>
      </c>
      <c r="P18" s="4">
        <f>AVERAGE(O18:O19)</f>
        <v>8.0602999999999998</v>
      </c>
      <c r="Q18" s="2">
        <f>STDEV(O18:O19)/P18</f>
        <v>1.2615157641108233E-2</v>
      </c>
      <c r="R18" s="5">
        <f>P18/F18</f>
        <v>8.4257371706273503</v>
      </c>
    </row>
    <row r="19" spans="1:18" x14ac:dyDescent="0.25">
      <c r="A19" s="9"/>
      <c r="B19" s="9">
        <v>26.246700000000001</v>
      </c>
      <c r="C19" s="11">
        <v>0.50239999999999996</v>
      </c>
      <c r="D19" s="11">
        <v>26.726600000000001</v>
      </c>
      <c r="E19" s="30">
        <f t="shared" si="0"/>
        <v>0.95521496815286766</v>
      </c>
      <c r="F19" s="31"/>
      <c r="G19" s="31"/>
      <c r="H19" s="9">
        <v>26.2502</v>
      </c>
      <c r="I19" s="11">
        <f>(H19-B19)/(C19*E19)</f>
        <v>7.2931860804312226E-3</v>
      </c>
      <c r="J19" s="3">
        <f t="shared" si="2"/>
        <v>0.99270681391956883</v>
      </c>
      <c r="K19" s="2"/>
      <c r="L19" s="2"/>
      <c r="M19">
        <v>1.3011999999999999</v>
      </c>
      <c r="O19">
        <v>8.1321999999999992</v>
      </c>
      <c r="P19" s="2"/>
    </row>
    <row r="20" spans="1:18" x14ac:dyDescent="0.25">
      <c r="A20" s="1" t="s">
        <v>44</v>
      </c>
      <c r="B20">
        <v>28.244299999999999</v>
      </c>
      <c r="C20" s="3">
        <v>0.50090000000000001</v>
      </c>
      <c r="D20" s="3">
        <v>28.723400000000002</v>
      </c>
      <c r="E20" s="22">
        <f t="shared" si="0"/>
        <v>0.95647833898982337</v>
      </c>
      <c r="F20" s="24">
        <f>AVERAGE(E20:E21)</f>
        <v>0.955108561319439</v>
      </c>
      <c r="G20" s="24">
        <f>STDEV(E20:E21)/F20</f>
        <v>2.0282073026518695E-3</v>
      </c>
      <c r="H20">
        <v>28.248699999999999</v>
      </c>
      <c r="I20" s="3">
        <f t="shared" si="1"/>
        <v>9.1838864537682752E-3</v>
      </c>
      <c r="J20" s="3">
        <f t="shared" si="2"/>
        <v>0.99081611354623167</v>
      </c>
      <c r="K20" s="2">
        <f>AVERAGE(J20:J21)</f>
        <v>0.9908084331059609</v>
      </c>
      <c r="L20" s="2">
        <f>STDEV(J20:J21)/K20</f>
        <v>1.0962545768687203E-5</v>
      </c>
      <c r="M20">
        <v>1.2816000000000001</v>
      </c>
      <c r="N20">
        <f>AVERAGE(M20:M21)</f>
        <v>1.3069000000000002</v>
      </c>
      <c r="O20">
        <v>8.01</v>
      </c>
      <c r="P20" s="4">
        <f>AVERAGE(O20:O21)</f>
        <v>8.1680500000000009</v>
      </c>
      <c r="Q20" s="2">
        <f>STDEV(O20:O21)/P20</f>
        <v>2.7364726407535213E-2</v>
      </c>
      <c r="R20" s="5">
        <f>P20/F20</f>
        <v>8.5519597779714296</v>
      </c>
    </row>
    <row r="21" spans="1:18" x14ac:dyDescent="0.25">
      <c r="B21">
        <v>27.9255</v>
      </c>
      <c r="C21" s="3">
        <v>0.50149999999999995</v>
      </c>
      <c r="D21" s="3">
        <v>28.4038</v>
      </c>
      <c r="E21" s="22">
        <f t="shared" si="0"/>
        <v>0.95373878364905462</v>
      </c>
      <c r="F21" s="24"/>
      <c r="G21" s="24"/>
      <c r="H21">
        <v>27.9299</v>
      </c>
      <c r="I21" s="3">
        <f t="shared" si="1"/>
        <v>9.1992473343098392E-3</v>
      </c>
      <c r="J21" s="3">
        <f t="shared" si="2"/>
        <v>0.99080075266569012</v>
      </c>
      <c r="K21" s="2"/>
      <c r="L21" s="2"/>
      <c r="M21">
        <v>1.3322000000000001</v>
      </c>
      <c r="O21">
        <v>8.3261000000000003</v>
      </c>
      <c r="P21" s="2"/>
    </row>
    <row r="22" spans="1:18" x14ac:dyDescent="0.25">
      <c r="A22" t="s">
        <v>17</v>
      </c>
      <c r="B22">
        <v>24.060199999999998</v>
      </c>
      <c r="C22" s="3">
        <v>0.50229999999999997</v>
      </c>
      <c r="D22" s="3">
        <v>24.547499999999999</v>
      </c>
      <c r="E22" s="22">
        <f t="shared" si="0"/>
        <v>0.97013736810671158</v>
      </c>
      <c r="F22" s="24">
        <f>AVERAGE(E22:E23)</f>
        <v>0.96888520510180454</v>
      </c>
      <c r="G22" s="24">
        <f>STDEV(E22:E23)/F22</f>
        <v>1.8276942351032469E-3</v>
      </c>
      <c r="H22">
        <v>24.0943</v>
      </c>
      <c r="I22" s="3">
        <f t="shared" si="1"/>
        <v>6.9977426636573276E-2</v>
      </c>
      <c r="J22" s="3">
        <f t="shared" si="2"/>
        <v>0.93002257336342675</v>
      </c>
      <c r="K22" s="2">
        <f>AVERAGE(J22:J23)</f>
        <v>0.9315616663246451</v>
      </c>
      <c r="L22" s="2">
        <f>STDEV(J22:J23)/K22</f>
        <v>2.3365132102262116E-3</v>
      </c>
      <c r="M22">
        <v>1.3792</v>
      </c>
      <c r="N22">
        <f>AVERAGE(M22:M23)</f>
        <v>1.40195</v>
      </c>
      <c r="O22">
        <v>8.6198999999999995</v>
      </c>
      <c r="P22" s="4">
        <f>AVERAGE(O22:O23)</f>
        <v>8.7620499999999986</v>
      </c>
      <c r="Q22" s="2">
        <f>STDEV(O22:O23)/P22</f>
        <v>2.2943313253329472E-2</v>
      </c>
      <c r="R22" s="5">
        <f>P22/F22</f>
        <v>9.0434346131638321</v>
      </c>
    </row>
    <row r="23" spans="1:18" x14ac:dyDescent="0.25">
      <c r="B23">
        <v>26.01</v>
      </c>
      <c r="C23" s="3">
        <v>0.50360000000000005</v>
      </c>
      <c r="D23" s="3">
        <v>26.497299999999999</v>
      </c>
      <c r="E23" s="22">
        <f t="shared" si="0"/>
        <v>0.96763304209689749</v>
      </c>
      <c r="F23" s="24"/>
      <c r="G23" s="24"/>
      <c r="H23">
        <v>26.0426</v>
      </c>
      <c r="I23" s="3">
        <f t="shared" si="1"/>
        <v>6.6899240714136651E-2</v>
      </c>
      <c r="J23" s="3">
        <f t="shared" si="2"/>
        <v>0.93310075928586333</v>
      </c>
      <c r="K23" s="2"/>
      <c r="L23" s="2"/>
      <c r="M23">
        <v>1.4247000000000001</v>
      </c>
      <c r="O23">
        <v>8.9041999999999994</v>
      </c>
      <c r="P23" s="2"/>
    </row>
    <row r="24" spans="1:18" x14ac:dyDescent="0.25">
      <c r="A24" t="s">
        <v>43</v>
      </c>
      <c r="B24">
        <v>26.297699999999999</v>
      </c>
      <c r="C24" s="3">
        <v>0.503</v>
      </c>
      <c r="D24" s="3">
        <v>26.786899999999999</v>
      </c>
      <c r="E24" s="22">
        <f t="shared" si="0"/>
        <v>0.9725646123260443</v>
      </c>
      <c r="F24" s="24">
        <f>AVERAGE(E24:E25)</f>
        <v>0.97246520874751219</v>
      </c>
      <c r="G24" s="24">
        <f>STDEV(E24:E25)/F24</f>
        <v>1.4455827071652784E-4</v>
      </c>
      <c r="H24">
        <v>26.2987</v>
      </c>
      <c r="I24" s="3">
        <f t="shared" si="1"/>
        <v>2.044153720362268E-3</v>
      </c>
      <c r="J24" s="3">
        <f t="shared" si="2"/>
        <v>0.99795584627963774</v>
      </c>
      <c r="K24" s="2">
        <f>AVERAGE(J24:J25)</f>
        <v>0.99754672297625291</v>
      </c>
      <c r="L24" s="2">
        <f>STDEV(J24:J25)/K24</f>
        <v>5.800106511337404E-4</v>
      </c>
      <c r="M24">
        <v>1.3577999999999999</v>
      </c>
      <c r="N24">
        <f>AVERAGE(M24:M25)</f>
        <v>1.3610500000000001</v>
      </c>
      <c r="O24">
        <v>8.4863</v>
      </c>
      <c r="P24" s="4">
        <f>AVERAGE(O24:O25)</f>
        <v>8.5067000000000004</v>
      </c>
      <c r="Q24" s="2">
        <f>STDEV(O24:O25)/P24</f>
        <v>3.3914392975433164E-3</v>
      </c>
      <c r="R24" s="5">
        <f>P24/F24</f>
        <v>8.7475623019523905</v>
      </c>
    </row>
    <row r="25" spans="1:18" x14ac:dyDescent="0.25">
      <c r="B25">
        <v>27.173200000000001</v>
      </c>
      <c r="C25" s="3">
        <v>0.503</v>
      </c>
      <c r="D25" s="3">
        <v>27.662299999999998</v>
      </c>
      <c r="E25" s="22">
        <f t="shared" si="0"/>
        <v>0.97236580516898008</v>
      </c>
      <c r="F25" s="24"/>
      <c r="G25" s="24"/>
      <c r="H25">
        <v>27.174600000000002</v>
      </c>
      <c r="I25" s="3">
        <f t="shared" si="1"/>
        <v>2.8624003271320764E-3</v>
      </c>
      <c r="J25" s="3">
        <f t="shared" si="2"/>
        <v>0.99713759967286797</v>
      </c>
      <c r="K25" s="2"/>
      <c r="L25" s="2"/>
      <c r="M25">
        <v>1.3643000000000001</v>
      </c>
      <c r="O25">
        <v>8.5271000000000008</v>
      </c>
      <c r="P25" s="2"/>
    </row>
    <row r="26" spans="1:18" x14ac:dyDescent="0.25">
      <c r="A26" t="s">
        <v>42</v>
      </c>
      <c r="B26">
        <v>25.412299999999998</v>
      </c>
      <c r="C26" s="3">
        <v>0.50280000000000002</v>
      </c>
      <c r="D26" s="3">
        <v>25.87</v>
      </c>
      <c r="E26" s="22">
        <f t="shared" si="0"/>
        <v>0.91030230708035531</v>
      </c>
      <c r="F26" s="24">
        <f>AVERAGE(E26:E27)</f>
        <v>0.91143096276116253</v>
      </c>
      <c r="G26" s="24">
        <f>STDEV(E26:E27)/F26</f>
        <v>1.751268320105646E-3</v>
      </c>
      <c r="H26">
        <v>25.439299999999999</v>
      </c>
      <c r="I26" s="3">
        <f t="shared" si="1"/>
        <v>5.8990605199914496E-2</v>
      </c>
      <c r="J26" s="3">
        <f t="shared" si="2"/>
        <v>0.9410093948000855</v>
      </c>
      <c r="K26" s="2">
        <f>AVERAGE(J26:J27)</f>
        <v>0.93990800750457404</v>
      </c>
      <c r="L26" s="2">
        <f>STDEV(J26:J27)/K26</f>
        <v>1.6571801051819702E-3</v>
      </c>
      <c r="M26">
        <v>4.9291</v>
      </c>
      <c r="N26">
        <f>AVERAGE(M26:M27)</f>
        <v>4.9451499999999999</v>
      </c>
      <c r="O26">
        <v>30.806999999999999</v>
      </c>
      <c r="P26" s="4">
        <f>AVERAGE(O26:O27)</f>
        <v>30.907499999999999</v>
      </c>
      <c r="Q26" s="2">
        <f>STDEV(O26:O27)/P26</f>
        <v>4.5985104915795974E-3</v>
      </c>
      <c r="R26" s="5">
        <f>P26/F26</f>
        <v>33.910961183901769</v>
      </c>
    </row>
    <row r="27" spans="1:18" x14ac:dyDescent="0.25">
      <c r="B27">
        <v>22.391400000000001</v>
      </c>
      <c r="C27" s="3">
        <v>0.50319999999999998</v>
      </c>
      <c r="D27" s="3">
        <v>22.8506</v>
      </c>
      <c r="E27" s="22">
        <f t="shared" si="0"/>
        <v>0.91255961844196976</v>
      </c>
      <c r="F27" s="24"/>
      <c r="G27" s="24"/>
      <c r="H27">
        <v>22.419499999999999</v>
      </c>
      <c r="I27" s="3">
        <f t="shared" si="1"/>
        <v>6.1193379790937523E-2</v>
      </c>
      <c r="J27" s="3">
        <f t="shared" si="2"/>
        <v>0.93880662020906247</v>
      </c>
      <c r="K27" s="2"/>
      <c r="L27" s="2"/>
      <c r="M27">
        <v>4.9611999999999998</v>
      </c>
      <c r="O27">
        <v>31.007999999999999</v>
      </c>
      <c r="P27" s="2"/>
    </row>
    <row r="28" spans="1:18" x14ac:dyDescent="0.25">
      <c r="A28" t="s">
        <v>39</v>
      </c>
      <c r="B28">
        <v>23.6889</v>
      </c>
      <c r="C28" s="3">
        <v>0.50280000000000002</v>
      </c>
      <c r="D28" s="3">
        <v>24.180900000000001</v>
      </c>
      <c r="E28" s="22">
        <f t="shared" si="0"/>
        <v>0.97852028639618305</v>
      </c>
      <c r="F28" s="24">
        <f>AVERAGE(E28:E29)</f>
        <v>0.97719873968931914</v>
      </c>
      <c r="G28" s="24">
        <f>STDEV(E28:E29)/F28</f>
        <v>1.9125580091831004E-3</v>
      </c>
      <c r="H28">
        <v>23.746300000000002</v>
      </c>
      <c r="I28" s="3">
        <f t="shared" si="1"/>
        <v>0.11666666666666896</v>
      </c>
      <c r="J28" s="3">
        <f t="shared" si="2"/>
        <v>0.88333333333333108</v>
      </c>
      <c r="K28" s="2">
        <f>AVERAGE(J28:J29)</f>
        <v>0.88375042560435779</v>
      </c>
      <c r="L28" s="2">
        <f>STDEV(J28:J29)/K28</f>
        <v>6.6744810452963621E-4</v>
      </c>
      <c r="M28">
        <v>3.7789999999999999</v>
      </c>
      <c r="N28">
        <f>AVERAGE(M28:M29)</f>
        <v>3.7998000000000003</v>
      </c>
      <c r="O28">
        <v>23.619</v>
      </c>
      <c r="P28" s="4">
        <f>AVERAGE(O28:O29)</f>
        <v>23.749000000000002</v>
      </c>
      <c r="Q28" s="2">
        <f>STDEV(O28:O29)/P28</f>
        <v>7.7412843954904808E-3</v>
      </c>
      <c r="R28" s="5">
        <f>P28/F28</f>
        <v>24.303142273341987</v>
      </c>
    </row>
    <row r="29" spans="1:18" x14ac:dyDescent="0.25">
      <c r="B29">
        <v>24.248699999999999</v>
      </c>
      <c r="C29" s="3">
        <v>0.50160000000000005</v>
      </c>
      <c r="D29" s="3">
        <v>24.738199999999999</v>
      </c>
      <c r="E29" s="22">
        <f t="shared" si="0"/>
        <v>0.97587719298245523</v>
      </c>
      <c r="F29" s="24"/>
      <c r="G29" s="24"/>
      <c r="H29">
        <v>24.305399999999999</v>
      </c>
      <c r="I29" s="3">
        <f t="shared" si="1"/>
        <v>0.11583248212461564</v>
      </c>
      <c r="J29" s="3">
        <f t="shared" si="2"/>
        <v>0.88416751787538439</v>
      </c>
      <c r="K29" s="2"/>
      <c r="L29" s="2"/>
      <c r="M29">
        <v>3.8206000000000002</v>
      </c>
      <c r="O29">
        <v>23.879000000000001</v>
      </c>
      <c r="P29" s="2"/>
    </row>
    <row r="30" spans="1:18" x14ac:dyDescent="0.25">
      <c r="A30" t="s">
        <v>40</v>
      </c>
      <c r="B30">
        <v>25.0547</v>
      </c>
      <c r="C30" s="3">
        <v>0.502</v>
      </c>
      <c r="D30" s="3">
        <v>25.545100000000001</v>
      </c>
      <c r="E30" s="22">
        <f t="shared" si="0"/>
        <v>0.97689243027888661</v>
      </c>
      <c r="F30" s="24">
        <f>AVERAGE(E30:E31)</f>
        <v>0.97715975888694628</v>
      </c>
      <c r="G30" s="24">
        <f>STDEV(E30:E31)/F30</f>
        <v>3.8689655370071821E-4</v>
      </c>
      <c r="H30">
        <v>25.113600000000002</v>
      </c>
      <c r="I30" s="3">
        <f t="shared" si="1"/>
        <v>0.12010603588907251</v>
      </c>
      <c r="J30" s="3">
        <f t="shared" si="2"/>
        <v>0.87989396411092746</v>
      </c>
      <c r="K30" s="2">
        <f>AVERAGE(J30:J31)</f>
        <v>0.87894146396840123</v>
      </c>
      <c r="L30" s="2">
        <f>STDEV(J30:J31)/K30</f>
        <v>1.5325692039161944E-3</v>
      </c>
      <c r="M30">
        <v>4.6908000000000003</v>
      </c>
      <c r="N30">
        <f>AVERAGE(M30:M31)</f>
        <v>4.7008000000000001</v>
      </c>
      <c r="O30">
        <v>29.317</v>
      </c>
      <c r="P30" s="4">
        <f>AVERAGE(O30:O31)</f>
        <v>29.380000000000003</v>
      </c>
      <c r="Q30" s="2">
        <f>STDEV(O30:O31)/P30</f>
        <v>3.0325205728218463E-3</v>
      </c>
      <c r="R30" s="5">
        <f>P30/F30</f>
        <v>30.066731394532546</v>
      </c>
    </row>
    <row r="31" spans="1:18" x14ac:dyDescent="0.25">
      <c r="B31">
        <v>23.450700000000001</v>
      </c>
      <c r="C31" s="3">
        <v>0.50060000000000004</v>
      </c>
      <c r="D31" s="3">
        <v>23.94</v>
      </c>
      <c r="E31" s="22">
        <f t="shared" si="0"/>
        <v>0.97742708749500606</v>
      </c>
      <c r="F31" s="24"/>
      <c r="G31" s="24"/>
      <c r="H31">
        <v>23.510400000000001</v>
      </c>
      <c r="I31" s="3">
        <f t="shared" si="1"/>
        <v>0.12201103617412511</v>
      </c>
      <c r="J31" s="3">
        <f t="shared" si="2"/>
        <v>0.87798896382587488</v>
      </c>
      <c r="K31" s="2"/>
      <c r="L31" s="2"/>
      <c r="M31">
        <v>4.7107999999999999</v>
      </c>
      <c r="O31">
        <v>29.443000000000001</v>
      </c>
      <c r="P31" s="2"/>
    </row>
    <row r="32" spans="1:18" x14ac:dyDescent="0.25">
      <c r="A32" t="s">
        <v>41</v>
      </c>
      <c r="B32">
        <v>26.880299999999998</v>
      </c>
      <c r="C32" s="3">
        <v>0.503</v>
      </c>
      <c r="D32" s="3">
        <v>27.374300000000002</v>
      </c>
      <c r="E32" s="22">
        <f t="shared" si="0"/>
        <v>0.98210735586481779</v>
      </c>
      <c r="F32" s="24">
        <f>AVERAGE(E32:E33)</f>
        <v>0.97914655350295976</v>
      </c>
      <c r="G32" s="24">
        <f>STDEV(E32:E33)/F32</f>
        <v>4.2763842048628899E-3</v>
      </c>
      <c r="H32">
        <v>26.951000000000001</v>
      </c>
      <c r="I32" s="3">
        <f t="shared" si="1"/>
        <v>0.1431174089068861</v>
      </c>
      <c r="J32" s="3">
        <f t="shared" si="2"/>
        <v>0.85688259109311393</v>
      </c>
      <c r="K32" s="2">
        <f>AVERAGE(J32:J33)</f>
        <v>0.85871167570512597</v>
      </c>
      <c r="L32" s="2">
        <f>STDEV(J32:J33)/K32</f>
        <v>3.0123222243499614E-3</v>
      </c>
      <c r="M32">
        <v>3.7873999999999999</v>
      </c>
      <c r="N32">
        <f>AVERAGE(M32:M33)</f>
        <v>3.7827000000000002</v>
      </c>
      <c r="O32">
        <v>23.670999999999999</v>
      </c>
      <c r="P32" s="4">
        <f>AVERAGE(O32:O33)</f>
        <v>23.641500000000001</v>
      </c>
      <c r="Q32" s="2">
        <f>STDEV(O32:O33)/P32</f>
        <v>1.7646638364742949E-3</v>
      </c>
      <c r="R32" s="5">
        <f>P32/F32</f>
        <v>24.145006603374146</v>
      </c>
    </row>
    <row r="33" spans="1:18" x14ac:dyDescent="0.25">
      <c r="B33">
        <v>26.0428</v>
      </c>
      <c r="C33" s="3">
        <v>0.50390000000000001</v>
      </c>
      <c r="D33" s="3">
        <v>26.534700000000001</v>
      </c>
      <c r="E33" s="22">
        <f t="shared" si="0"/>
        <v>0.97618575114110162</v>
      </c>
      <c r="F33" s="24"/>
      <c r="G33" s="24"/>
      <c r="H33">
        <v>26.1114</v>
      </c>
      <c r="I33" s="3">
        <f t="shared" si="1"/>
        <v>0.13945923968286203</v>
      </c>
      <c r="J33" s="3">
        <f t="shared" si="2"/>
        <v>0.860540760317138</v>
      </c>
      <c r="K33" s="2"/>
      <c r="L33" s="2"/>
      <c r="M33">
        <v>3.778</v>
      </c>
      <c r="O33">
        <v>23.611999999999998</v>
      </c>
      <c r="P33" s="2"/>
    </row>
    <row r="34" spans="1:18" x14ac:dyDescent="0.25">
      <c r="A34" t="s">
        <v>33</v>
      </c>
      <c r="B34">
        <v>25.852699999999999</v>
      </c>
      <c r="C34" s="3">
        <v>0.50329999999999997</v>
      </c>
      <c r="D34" s="3">
        <v>26.346499999999999</v>
      </c>
      <c r="E34" s="22">
        <f t="shared" si="0"/>
        <v>0.98112457778660889</v>
      </c>
      <c r="F34" s="24">
        <f>AVERAGE(E34:E35)</f>
        <v>0.98102144214315623</v>
      </c>
      <c r="G34" s="24">
        <f>STDEV(E34:E35)/F34</f>
        <v>1.4867751046919529E-4</v>
      </c>
      <c r="H34">
        <v>25.8643</v>
      </c>
      <c r="I34" s="3">
        <f t="shared" si="1"/>
        <v>2.3491292021063957E-2</v>
      </c>
      <c r="J34" s="3">
        <f t="shared" si="2"/>
        <v>0.97650870797893607</v>
      </c>
      <c r="K34" s="2">
        <f>AVERAGE(J34:J35)</f>
        <v>0.97548839654266051</v>
      </c>
      <c r="L34" s="2">
        <f>STDEV(J34:J35)/K34</f>
        <v>1.4791957301997245E-3</v>
      </c>
      <c r="M34">
        <v>3.5019999999999998</v>
      </c>
      <c r="N34">
        <f>AVERAGE(M34:M35)</f>
        <v>3.49085</v>
      </c>
      <c r="O34">
        <v>21.887</v>
      </c>
      <c r="P34" s="4">
        <f>AVERAGE(O34:O35)</f>
        <v>21.817500000000003</v>
      </c>
      <c r="Q34" s="2">
        <f>STDEV(O34:O35)/P34</f>
        <v>4.5050002330665586E-3</v>
      </c>
      <c r="R34" s="5">
        <f>P34/F34</f>
        <v>22.239575062026287</v>
      </c>
    </row>
    <row r="35" spans="1:18" x14ac:dyDescent="0.25">
      <c r="B35">
        <v>20.810700000000001</v>
      </c>
      <c r="C35" s="3">
        <v>0.50309999999999999</v>
      </c>
      <c r="D35" s="3">
        <v>21.304200000000002</v>
      </c>
      <c r="E35" s="22">
        <f t="shared" si="0"/>
        <v>0.98091830649970368</v>
      </c>
      <c r="F35" s="24"/>
      <c r="G35" s="24"/>
      <c r="H35">
        <v>20.8233</v>
      </c>
      <c r="I35" s="3">
        <f t="shared" si="1"/>
        <v>2.553191489361506E-2</v>
      </c>
      <c r="J35" s="3">
        <f t="shared" si="2"/>
        <v>0.97446808510638494</v>
      </c>
      <c r="K35" s="2"/>
      <c r="L35" s="2"/>
      <c r="M35">
        <v>3.4796999999999998</v>
      </c>
      <c r="O35">
        <v>21.748000000000001</v>
      </c>
      <c r="P35" s="2"/>
    </row>
    <row r="36" spans="1:18" x14ac:dyDescent="0.25">
      <c r="A36" t="s">
        <v>18</v>
      </c>
      <c r="B36">
        <v>27.813300000000002</v>
      </c>
      <c r="C36" s="3">
        <v>0.50339999999999996</v>
      </c>
      <c r="D36" s="3">
        <v>28.2852</v>
      </c>
      <c r="E36" s="22">
        <f t="shared" si="0"/>
        <v>0.93742550655541923</v>
      </c>
      <c r="F36" s="24">
        <f>AVERAGE(E36:E37)</f>
        <v>0.93755014840355888</v>
      </c>
      <c r="G36" s="24">
        <f>STDEV(E36:E37)/F36</f>
        <v>1.8801148117614E-4</v>
      </c>
      <c r="H36">
        <v>27.865600000000001</v>
      </c>
      <c r="I36" s="3">
        <f t="shared" si="1"/>
        <v>0.11082856537401807</v>
      </c>
      <c r="J36" s="3">
        <f t="shared" si="2"/>
        <v>0.88917143462598192</v>
      </c>
      <c r="K36" s="2">
        <f>AVERAGE(J36:J37)</f>
        <v>0.88823718727464307</v>
      </c>
      <c r="L36" s="2">
        <f>STDEV(J36:J37)/K36</f>
        <v>1.4874689934211158E-3</v>
      </c>
      <c r="M36">
        <v>1.0987</v>
      </c>
      <c r="N36">
        <f>AVERAGE(M36:M37)</f>
        <v>1.1314500000000001</v>
      </c>
      <c r="O36">
        <v>6.8667999999999996</v>
      </c>
      <c r="P36" s="4">
        <f>AVERAGE(O36:O37)</f>
        <v>7.0715000000000003</v>
      </c>
      <c r="Q36" s="2">
        <f>STDEV(O36:O37)/P36</f>
        <v>4.0937497874252E-2</v>
      </c>
      <c r="R36" s="5">
        <f>P36/F36</f>
        <v>7.5425298711127136</v>
      </c>
    </row>
    <row r="37" spans="1:18" x14ac:dyDescent="0.25">
      <c r="B37">
        <v>24.6632</v>
      </c>
      <c r="C37" s="3">
        <v>0.50060000000000004</v>
      </c>
      <c r="D37" s="3">
        <v>25.1326</v>
      </c>
      <c r="E37" s="22">
        <f t="shared" si="0"/>
        <v>0.93767479025169842</v>
      </c>
      <c r="F37" s="24"/>
      <c r="G37" s="24"/>
      <c r="H37">
        <v>24.716100000000001</v>
      </c>
      <c r="I37" s="3">
        <f t="shared" si="1"/>
        <v>0.11269706007669585</v>
      </c>
      <c r="J37" s="3">
        <f t="shared" si="2"/>
        <v>0.88730293992330411</v>
      </c>
      <c r="K37" s="2"/>
      <c r="L37" s="2"/>
      <c r="M37">
        <v>1.1641999999999999</v>
      </c>
      <c r="O37">
        <v>7.2762000000000002</v>
      </c>
      <c r="P37" s="2"/>
    </row>
    <row r="38" spans="1:18" x14ac:dyDescent="0.25">
      <c r="A38" t="s">
        <v>15</v>
      </c>
      <c r="B38">
        <v>24.511399999999998</v>
      </c>
      <c r="C38" s="3">
        <v>0.50380000000000003</v>
      </c>
      <c r="D38" s="3">
        <v>24.992100000000001</v>
      </c>
      <c r="E38" s="22">
        <f t="shared" si="0"/>
        <v>0.95414847161572514</v>
      </c>
      <c r="F38" s="24">
        <f>AVERAGE(E38:E39)</f>
        <v>0.95259662386756583</v>
      </c>
      <c r="G38" s="24">
        <f>STDEV(E38:E39)/F38</f>
        <v>2.3038546192559995E-3</v>
      </c>
      <c r="H38">
        <v>24.5505</v>
      </c>
      <c r="I38" s="3">
        <f t="shared" si="1"/>
        <v>8.1339712918662474E-2</v>
      </c>
      <c r="J38" s="3">
        <f t="shared" si="2"/>
        <v>0.91866028708133751</v>
      </c>
      <c r="K38" s="2">
        <f>AVERAGE(J38:J39)</f>
        <v>0.91925899894974705</v>
      </c>
      <c r="L38" s="2">
        <f>STDEV(J38:J39)/K38</f>
        <v>9.2107495844573686E-4</v>
      </c>
      <c r="M38">
        <v>0.59957000000000005</v>
      </c>
      <c r="N38">
        <f>AVERAGE(M38:M39)</f>
        <v>0.70920500000000009</v>
      </c>
      <c r="O38">
        <v>3.7473000000000001</v>
      </c>
      <c r="P38" s="4">
        <f>AVERAGE(O38:O39)</f>
        <v>4.43255</v>
      </c>
      <c r="Q38" s="2">
        <f>STDEV(O38:O39)/P38</f>
        <v>0.21863032421882739</v>
      </c>
      <c r="R38" s="5">
        <f>P38/F38</f>
        <v>4.6531237765715963</v>
      </c>
    </row>
    <row r="39" spans="1:18" x14ac:dyDescent="0.25">
      <c r="B39">
        <v>26.348199999999999</v>
      </c>
      <c r="C39" s="3">
        <v>0.50249999999999995</v>
      </c>
      <c r="D39" s="3">
        <v>26.8261</v>
      </c>
      <c r="E39" s="22">
        <f t="shared" si="0"/>
        <v>0.95104477611940663</v>
      </c>
      <c r="F39" s="24"/>
      <c r="G39" s="24"/>
      <c r="H39">
        <v>26.386500000000002</v>
      </c>
      <c r="I39" s="3">
        <f t="shared" si="1"/>
        <v>8.0142289181843421E-2</v>
      </c>
      <c r="J39" s="3">
        <f t="shared" si="2"/>
        <v>0.91985771081815659</v>
      </c>
      <c r="K39" s="2"/>
      <c r="L39" s="2"/>
      <c r="M39">
        <v>0.81884000000000001</v>
      </c>
      <c r="O39">
        <v>5.1177999999999999</v>
      </c>
      <c r="P39" s="2"/>
    </row>
    <row r="40" spans="1:18" x14ac:dyDescent="0.25">
      <c r="F40" s="24"/>
      <c r="G40" s="24"/>
      <c r="I40" s="3"/>
      <c r="J40" s="3"/>
      <c r="K40" s="2"/>
      <c r="L40" s="2"/>
      <c r="P40" s="4"/>
      <c r="R40" s="5"/>
    </row>
    <row r="41" spans="1:18" x14ac:dyDescent="0.25">
      <c r="F41" s="24"/>
      <c r="G41" s="24"/>
      <c r="I41" s="3"/>
      <c r="J41" s="3"/>
      <c r="K41" s="2"/>
      <c r="L41" s="2"/>
      <c r="P41" s="2"/>
    </row>
  </sheetData>
  <sortState ref="A4:A36">
    <sortCondition ref="A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N28" sqref="N28"/>
    </sheetView>
  </sheetViews>
  <sheetFormatPr defaultRowHeight="15" x14ac:dyDescent="0.25"/>
  <cols>
    <col min="1" max="1" width="17.7109375" style="19" bestFit="1" customWidth="1"/>
    <col min="10" max="10" width="10" bestFit="1" customWidth="1"/>
  </cols>
  <sheetData>
    <row r="1" spans="1:17" x14ac:dyDescent="0.25">
      <c r="A1" s="19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</v>
      </c>
      <c r="L1" t="s">
        <v>10</v>
      </c>
      <c r="M1" t="s">
        <v>11</v>
      </c>
      <c r="N1" t="s">
        <v>12</v>
      </c>
      <c r="O1" t="s">
        <v>13</v>
      </c>
      <c r="P1" t="s">
        <v>6</v>
      </c>
      <c r="Q1" t="s">
        <v>14</v>
      </c>
    </row>
    <row r="2" spans="1:17" x14ac:dyDescent="0.25">
      <c r="A2" s="19" t="s">
        <v>32</v>
      </c>
      <c r="B2">
        <v>25.308</v>
      </c>
      <c r="C2">
        <v>0.50219999999999998</v>
      </c>
      <c r="D2">
        <v>25.779299999999999</v>
      </c>
      <c r="E2">
        <f>(D2-B2)/C2</f>
        <v>0.93847072879330828</v>
      </c>
      <c r="F2" s="2">
        <f>AVERAGE(E2:E3)</f>
        <v>0.93882995899124866</v>
      </c>
      <c r="G2" s="2">
        <f>STDEV(E2:E3)/F2</f>
        <v>5.4112910764704796E-4</v>
      </c>
      <c r="H2">
        <v>25.34</v>
      </c>
      <c r="I2" s="3">
        <f>1-(H2-B2)/(C2*E2)</f>
        <v>0.93210269467430495</v>
      </c>
      <c r="J2" s="2">
        <f>AVERAGE(I2:I3)</f>
        <v>0.93018592203034001</v>
      </c>
      <c r="K2" s="2">
        <f>STDEV(I2:I3)/J2</f>
        <v>2.9141764080499047E-3</v>
      </c>
      <c r="P2" s="13"/>
      <c r="Q2" s="5"/>
    </row>
    <row r="3" spans="1:17" x14ac:dyDescent="0.25">
      <c r="B3">
        <v>24.449300000000001</v>
      </c>
      <c r="C3">
        <v>0.50319999999999998</v>
      </c>
      <c r="D3">
        <v>24.921900000000001</v>
      </c>
      <c r="E3">
        <f t="shared" ref="E3:E29" si="0">(D3-B3)/C3</f>
        <v>0.93918918918918903</v>
      </c>
      <c r="F3" s="2"/>
      <c r="G3" s="2"/>
      <c r="H3">
        <v>24.4832</v>
      </c>
      <c r="I3" s="3">
        <f t="shared" ref="I3:I29" si="1">1-(H3-B3)/(C3*E3)</f>
        <v>0.92826914938637506</v>
      </c>
      <c r="J3" s="2"/>
      <c r="K3" s="2"/>
      <c r="P3" s="13"/>
    </row>
    <row r="4" spans="1:17" x14ac:dyDescent="0.25">
      <c r="A4" s="19" t="s">
        <v>56</v>
      </c>
      <c r="B4">
        <v>23.8308</v>
      </c>
      <c r="C4">
        <v>0.50070000000000003</v>
      </c>
      <c r="D4">
        <v>24.295300000000001</v>
      </c>
      <c r="E4">
        <f t="shared" si="0"/>
        <v>0.92770121829438978</v>
      </c>
      <c r="F4" s="2">
        <f>AVERAGE(E4:E5)</f>
        <v>0.92412540006714616</v>
      </c>
      <c r="G4" s="2">
        <f>STDEV(E4:E5)/F4</f>
        <v>5.4721692891261421E-3</v>
      </c>
      <c r="H4">
        <v>23.8506</v>
      </c>
      <c r="I4" s="3">
        <f t="shared" si="1"/>
        <v>0.95737351991388586</v>
      </c>
      <c r="J4" s="2">
        <f>AVERAGE(I4:I5)</f>
        <v>0.94948494295499497</v>
      </c>
      <c r="K4" s="2">
        <f>STDEV(I4:I5)/J4</f>
        <v>1.1749667654936366E-2</v>
      </c>
      <c r="M4" s="7"/>
      <c r="P4" s="13"/>
      <c r="Q4" s="5"/>
    </row>
    <row r="5" spans="1:17" x14ac:dyDescent="0.25">
      <c r="B5">
        <v>27.8093</v>
      </c>
      <c r="C5">
        <v>0.50219999999999998</v>
      </c>
      <c r="D5">
        <v>28.271599999999999</v>
      </c>
      <c r="E5">
        <f t="shared" si="0"/>
        <v>0.92054958183990254</v>
      </c>
      <c r="F5" s="2"/>
      <c r="G5" s="2"/>
      <c r="H5">
        <v>27.836300000000001</v>
      </c>
      <c r="I5" s="3">
        <f t="shared" si="1"/>
        <v>0.94159636599610408</v>
      </c>
      <c r="J5" s="2"/>
      <c r="K5" s="2"/>
      <c r="M5" s="7"/>
      <c r="P5" s="13"/>
    </row>
    <row r="6" spans="1:17" x14ac:dyDescent="0.25">
      <c r="A6" s="20" t="s">
        <v>57</v>
      </c>
      <c r="B6">
        <v>25.0319</v>
      </c>
      <c r="C6">
        <v>0.50229999999999997</v>
      </c>
      <c r="D6">
        <v>25.495699999999999</v>
      </c>
      <c r="E6">
        <f t="shared" si="0"/>
        <v>0.92335257814055172</v>
      </c>
      <c r="F6" s="2">
        <f>AVERAGE(E6:E7)</f>
        <v>0.91964354146644234</v>
      </c>
      <c r="G6" s="2">
        <f>STDEV(E6:E7)/F6</f>
        <v>5.703699021797742E-3</v>
      </c>
      <c r="H6">
        <v>25.051100000000002</v>
      </c>
      <c r="I6" s="3">
        <f t="shared" si="1"/>
        <v>0.95860284605433055</v>
      </c>
      <c r="J6" s="2">
        <f>AVERAGE(I6:I7)</f>
        <v>0.9564106447407027</v>
      </c>
      <c r="K6" s="2">
        <f>STDEV(I6:I7)/J6</f>
        <v>3.2415373524257913E-3</v>
      </c>
      <c r="M6" s="7"/>
      <c r="P6" s="13"/>
      <c r="Q6" s="5"/>
    </row>
    <row r="7" spans="1:17" x14ac:dyDescent="0.25">
      <c r="B7">
        <v>22.254200000000001</v>
      </c>
      <c r="C7">
        <v>0.50080000000000002</v>
      </c>
      <c r="D7">
        <v>22.712900000000001</v>
      </c>
      <c r="E7">
        <f t="shared" si="0"/>
        <v>0.91593450479233285</v>
      </c>
      <c r="F7" s="2"/>
      <c r="G7" s="2"/>
      <c r="H7">
        <v>22.275200000000002</v>
      </c>
      <c r="I7" s="3">
        <f t="shared" si="1"/>
        <v>0.95421844342707485</v>
      </c>
      <c r="J7" s="2"/>
      <c r="K7" s="2"/>
      <c r="M7" s="7"/>
      <c r="P7" s="13"/>
    </row>
    <row r="8" spans="1:17" x14ac:dyDescent="0.25">
      <c r="A8" s="19" t="s">
        <v>73</v>
      </c>
      <c r="B8">
        <v>25.694900000000001</v>
      </c>
      <c r="C8">
        <v>0.50209999999999999</v>
      </c>
      <c r="D8">
        <v>26.154399999999999</v>
      </c>
      <c r="E8">
        <f t="shared" si="0"/>
        <v>0.91515634335789375</v>
      </c>
      <c r="F8" s="2">
        <f>AVERAGE(E8:E9)</f>
        <v>0.91359807217646061</v>
      </c>
      <c r="G8" s="2">
        <f>STDEV(E8:E9)/F8</f>
        <v>2.4121419536142076E-3</v>
      </c>
      <c r="H8">
        <v>25.7164</v>
      </c>
      <c r="I8" s="3">
        <f t="shared" si="1"/>
        <v>0.95321001088139345</v>
      </c>
      <c r="J8" s="2">
        <f>AVERAGE(I8:I9)</f>
        <v>0.95118497489302167</v>
      </c>
      <c r="K8" s="2">
        <f>STDEV(I8:I9)/J8</f>
        <v>3.010805925914664E-3</v>
      </c>
      <c r="M8" s="7"/>
      <c r="P8" s="13"/>
      <c r="Q8" s="5"/>
    </row>
    <row r="9" spans="1:17" x14ac:dyDescent="0.25">
      <c r="B9">
        <v>20.3049</v>
      </c>
      <c r="C9">
        <v>0.50249999999999995</v>
      </c>
      <c r="D9">
        <v>20.763200000000001</v>
      </c>
      <c r="E9">
        <f t="shared" si="0"/>
        <v>0.91203980099502746</v>
      </c>
      <c r="F9" s="2"/>
      <c r="G9" s="2"/>
      <c r="H9">
        <v>20.328199999999999</v>
      </c>
      <c r="I9" s="3">
        <f t="shared" si="1"/>
        <v>0.94915993890465</v>
      </c>
      <c r="J9" s="2"/>
      <c r="K9" s="2"/>
      <c r="M9" s="7"/>
      <c r="P9" s="13"/>
    </row>
    <row r="10" spans="1:17" x14ac:dyDescent="0.25">
      <c r="A10" s="19" t="s">
        <v>74</v>
      </c>
      <c r="B10">
        <v>25.808800000000002</v>
      </c>
      <c r="C10">
        <v>0.502</v>
      </c>
      <c r="D10">
        <v>26.2727</v>
      </c>
      <c r="E10">
        <f t="shared" si="0"/>
        <v>0.92410358565736828</v>
      </c>
      <c r="F10" s="2">
        <f>AVERAGE(E10:E11)</f>
        <v>0.92562663359301345</v>
      </c>
      <c r="G10" s="2">
        <f>STDEV(E10:E11)/F10</f>
        <v>2.32698041366074E-3</v>
      </c>
      <c r="H10">
        <v>25.8292</v>
      </c>
      <c r="I10" s="3">
        <f t="shared" si="1"/>
        <v>0.95602500538909529</v>
      </c>
      <c r="J10" s="2">
        <f>AVERAGE(I10:I11)</f>
        <v>0.95708077233817446</v>
      </c>
      <c r="K10" s="2">
        <f>STDEV(I10:I11)/J10</f>
        <v>1.5600354549442895E-3</v>
      </c>
      <c r="M10" s="7"/>
      <c r="P10" s="13"/>
      <c r="Q10" s="5"/>
    </row>
    <row r="11" spans="1:17" x14ac:dyDescent="0.25">
      <c r="B11">
        <v>23.804400000000001</v>
      </c>
      <c r="C11">
        <v>0.50239999999999996</v>
      </c>
      <c r="D11">
        <v>24.270199999999999</v>
      </c>
      <c r="E11">
        <f t="shared" si="0"/>
        <v>0.92714968152865851</v>
      </c>
      <c r="F11" s="2"/>
      <c r="G11" s="2"/>
      <c r="H11">
        <v>23.823899999999998</v>
      </c>
      <c r="I11" s="3">
        <f t="shared" si="1"/>
        <v>0.95813653928725362</v>
      </c>
      <c r="J11" s="2"/>
      <c r="K11" s="2"/>
      <c r="M11" s="7"/>
      <c r="P11" s="13"/>
    </row>
    <row r="12" spans="1:17" x14ac:dyDescent="0.25">
      <c r="A12" s="19" t="s">
        <v>38</v>
      </c>
      <c r="B12">
        <v>20.456600000000002</v>
      </c>
      <c r="C12">
        <v>0.50160000000000005</v>
      </c>
      <c r="D12">
        <v>20.8949</v>
      </c>
      <c r="E12">
        <f t="shared" si="0"/>
        <v>0.87380382775119236</v>
      </c>
      <c r="F12" s="2">
        <f>AVERAGE(E12:E13)</f>
        <v>0.87233105559216584</v>
      </c>
      <c r="G12" s="2">
        <f>STDEV(E12:E13)/F12</f>
        <v>2.3876421092986727E-3</v>
      </c>
      <c r="H12">
        <v>20.4831</v>
      </c>
      <c r="I12" s="3">
        <f t="shared" si="1"/>
        <v>0.93953912845083565</v>
      </c>
      <c r="J12" s="2">
        <f>AVERAGE(I12:I13)</f>
        <v>0.94192175308629333</v>
      </c>
      <c r="K12" s="2">
        <f>STDEV(I12:I13)/J12</f>
        <v>3.5773035949832389E-3</v>
      </c>
      <c r="M12" s="7"/>
      <c r="P12" s="13"/>
      <c r="Q12" s="5"/>
    </row>
    <row r="13" spans="1:17" x14ac:dyDescent="0.25">
      <c r="B13">
        <v>21.337499999999999</v>
      </c>
      <c r="C13">
        <v>0.501</v>
      </c>
      <c r="D13">
        <v>21.773800000000001</v>
      </c>
      <c r="E13">
        <f t="shared" si="0"/>
        <v>0.87085828343313931</v>
      </c>
      <c r="F13" s="2"/>
      <c r="G13" s="2"/>
      <c r="H13">
        <v>21.361799999999999</v>
      </c>
      <c r="I13" s="3">
        <f t="shared" si="1"/>
        <v>0.94430437772175102</v>
      </c>
      <c r="J13" s="2"/>
      <c r="K13" s="2"/>
      <c r="M13" s="7"/>
      <c r="P13" s="13"/>
    </row>
    <row r="14" spans="1:17" x14ac:dyDescent="0.25">
      <c r="A14" s="19" t="s">
        <v>52</v>
      </c>
      <c r="B14">
        <v>25.3445</v>
      </c>
      <c r="C14">
        <v>0.50049999999999994</v>
      </c>
      <c r="D14">
        <v>25.8033</v>
      </c>
      <c r="E14">
        <f t="shared" si="0"/>
        <v>0.91668331668331693</v>
      </c>
      <c r="F14" s="2">
        <f>AVERAGE(E14:E15)</f>
        <v>0.91749883828972889</v>
      </c>
      <c r="G14" s="2">
        <f>STDEV(E14:E15)/F14</f>
        <v>1.2570279852843721E-3</v>
      </c>
      <c r="H14">
        <v>25.362300000000001</v>
      </c>
      <c r="I14" s="3">
        <f t="shared" si="1"/>
        <v>0.96120313862249096</v>
      </c>
      <c r="J14" s="2">
        <f>AVERAGE(I14:I15)</f>
        <v>0.95874424003764891</v>
      </c>
      <c r="K14" s="2">
        <f>STDEV(I14:I15)/J14</f>
        <v>3.6270441917305939E-3</v>
      </c>
      <c r="M14" s="7"/>
      <c r="P14" s="13"/>
      <c r="Q14" s="5"/>
    </row>
    <row r="15" spans="1:17" x14ac:dyDescent="0.25">
      <c r="B15">
        <v>26.570900000000002</v>
      </c>
      <c r="C15">
        <v>0.50070000000000003</v>
      </c>
      <c r="D15">
        <v>27.0307</v>
      </c>
      <c r="E15">
        <f t="shared" si="0"/>
        <v>0.91831435989614085</v>
      </c>
      <c r="F15" s="2"/>
      <c r="G15" s="2"/>
      <c r="H15">
        <v>26.591000000000001</v>
      </c>
      <c r="I15" s="3">
        <f t="shared" si="1"/>
        <v>0.95628534145280675</v>
      </c>
      <c r="J15" s="2"/>
      <c r="K15" s="2"/>
      <c r="M15" s="7"/>
      <c r="P15" s="13"/>
    </row>
    <row r="16" spans="1:17" x14ac:dyDescent="0.25">
      <c r="A16" s="19" t="s">
        <v>75</v>
      </c>
      <c r="B16">
        <v>24.854700000000001</v>
      </c>
      <c r="C16">
        <v>0.50349999999999995</v>
      </c>
      <c r="D16">
        <v>25.319800000000001</v>
      </c>
      <c r="E16">
        <f t="shared" si="0"/>
        <v>0.92373386295928439</v>
      </c>
      <c r="F16" s="2">
        <f>AVERAGE(E16:E17)</f>
        <v>0.9218907978280928</v>
      </c>
      <c r="G16" s="2">
        <f>STDEV(E16:E17)/F16</f>
        <v>2.8273280425500148E-3</v>
      </c>
      <c r="H16">
        <v>24.8767</v>
      </c>
      <c r="I16" s="3">
        <f t="shared" si="1"/>
        <v>0.9526983444420587</v>
      </c>
      <c r="J16" s="2">
        <f>AVERAGE(I16:I17)</f>
        <v>0.95257052976534196</v>
      </c>
      <c r="K16" s="2">
        <f>STDEV(I16:I17)/J16</f>
        <v>1.8975733936215606E-4</v>
      </c>
      <c r="M16" s="7"/>
      <c r="P16" s="13"/>
      <c r="Q16" s="5"/>
    </row>
    <row r="17" spans="1:17" x14ac:dyDescent="0.25">
      <c r="B17">
        <v>26.034199999999998</v>
      </c>
      <c r="C17">
        <v>0.50280000000000002</v>
      </c>
      <c r="D17">
        <v>26.4968</v>
      </c>
      <c r="E17">
        <f t="shared" si="0"/>
        <v>0.9200477326969011</v>
      </c>
      <c r="F17" s="2"/>
      <c r="G17" s="2"/>
      <c r="H17">
        <v>26.0562</v>
      </c>
      <c r="I17" s="3">
        <f t="shared" si="1"/>
        <v>0.95244271508862532</v>
      </c>
      <c r="J17" s="2"/>
      <c r="K17" s="2"/>
      <c r="M17" s="7"/>
      <c r="P17" s="13"/>
    </row>
    <row r="18" spans="1:17" x14ac:dyDescent="0.25">
      <c r="A18" s="19" t="s">
        <v>16</v>
      </c>
      <c r="B18">
        <v>26.244900000000001</v>
      </c>
      <c r="C18">
        <v>0.50180000000000002</v>
      </c>
      <c r="D18">
        <v>26.713200000000001</v>
      </c>
      <c r="E18">
        <f t="shared" si="0"/>
        <v>0.93324033479473745</v>
      </c>
      <c r="F18" s="2">
        <f>AVERAGE(E18:E19)</f>
        <v>0.93296728143771102</v>
      </c>
      <c r="G18" s="2">
        <f>STDEV(E18:E19)/F18</f>
        <v>4.1390064629414584E-4</v>
      </c>
      <c r="H18">
        <v>26.247800000000002</v>
      </c>
      <c r="I18" s="3">
        <f t="shared" si="1"/>
        <v>0.99380738842622174</v>
      </c>
      <c r="J18" s="2">
        <f>AVERAGE(I18:I19)</f>
        <v>0.99615422954501842</v>
      </c>
      <c r="K18" s="2">
        <f>STDEV(I18:I19)/J18</f>
        <v>3.3317476757118232E-3</v>
      </c>
      <c r="M18" s="7"/>
      <c r="P18" s="13"/>
      <c r="Q18" s="5"/>
    </row>
    <row r="19" spans="1:17" x14ac:dyDescent="0.25">
      <c r="B19">
        <v>23.691600000000001</v>
      </c>
      <c r="C19">
        <v>0.50070000000000003</v>
      </c>
      <c r="D19">
        <v>24.1586</v>
      </c>
      <c r="E19">
        <f t="shared" si="0"/>
        <v>0.93269422808068447</v>
      </c>
      <c r="F19" s="2"/>
      <c r="G19" s="2"/>
      <c r="H19">
        <v>23.692299999999999</v>
      </c>
      <c r="I19" s="3">
        <f t="shared" si="1"/>
        <v>0.9985010706638151</v>
      </c>
      <c r="J19" s="2"/>
      <c r="K19" s="2"/>
      <c r="M19" s="7"/>
      <c r="P19" s="13"/>
    </row>
    <row r="20" spans="1:17" x14ac:dyDescent="0.25">
      <c r="A20" s="19" t="s">
        <v>17</v>
      </c>
      <c r="B20">
        <v>21.754200000000001</v>
      </c>
      <c r="C20">
        <v>0.50329999999999997</v>
      </c>
      <c r="D20">
        <v>22.2271</v>
      </c>
      <c r="E20">
        <f t="shared" si="0"/>
        <v>0.93959864891714528</v>
      </c>
      <c r="F20" s="2">
        <f>AVERAGE(E20:E21)</f>
        <v>0.93938182942875192</v>
      </c>
      <c r="G20" s="2">
        <f>STDEV(E20:E21)/F20</f>
        <v>3.2641578905049794E-4</v>
      </c>
      <c r="H20">
        <v>21.7942</v>
      </c>
      <c r="I20" s="3">
        <f t="shared" si="1"/>
        <v>0.91541552125185199</v>
      </c>
      <c r="J20" s="2">
        <f>AVERAGE(I20:I21)</f>
        <v>0.91801682074446811</v>
      </c>
      <c r="K20" s="2">
        <f>STDEV(I20:I21)/J20</f>
        <v>4.0073263791273843E-3</v>
      </c>
      <c r="M20" s="7"/>
      <c r="P20" s="13"/>
      <c r="Q20" s="5"/>
    </row>
    <row r="21" spans="1:17" x14ac:dyDescent="0.25">
      <c r="B21">
        <v>20.3673</v>
      </c>
      <c r="C21">
        <v>0.503</v>
      </c>
      <c r="D21">
        <v>20.839700000000001</v>
      </c>
      <c r="E21">
        <f t="shared" si="0"/>
        <v>0.93916500994035856</v>
      </c>
      <c r="F21" s="2"/>
      <c r="G21" s="2"/>
      <c r="H21">
        <v>20.404800000000002</v>
      </c>
      <c r="I21" s="3">
        <f t="shared" si="1"/>
        <v>0.92061812023708423</v>
      </c>
      <c r="J21" s="2"/>
      <c r="K21" s="2"/>
      <c r="M21" s="7"/>
      <c r="P21" s="13"/>
    </row>
    <row r="22" spans="1:17" x14ac:dyDescent="0.25">
      <c r="A22" s="19" t="s">
        <v>43</v>
      </c>
      <c r="B22">
        <v>24.0715</v>
      </c>
      <c r="C22">
        <v>0.50219999999999998</v>
      </c>
      <c r="D22">
        <v>24.543099999999999</v>
      </c>
      <c r="E22">
        <f t="shared" si="0"/>
        <v>0.93906810035842037</v>
      </c>
      <c r="F22" s="2">
        <f>AVERAGE(E22:E23)</f>
        <v>0.94206701062667553</v>
      </c>
      <c r="G22" s="2">
        <f>STDEV(E22:E23)/F22</f>
        <v>4.5019085965923708E-3</v>
      </c>
      <c r="H22">
        <v>24.070599999999999</v>
      </c>
      <c r="I22" s="3">
        <f t="shared" si="1"/>
        <v>1.0019083969465681</v>
      </c>
      <c r="J22" s="2">
        <f>AVERAGE(I22:I23)</f>
        <v>0.9948244161862404</v>
      </c>
      <c r="K22" s="2">
        <f>STDEV(I22:I23)/J22</f>
        <v>1.0070381771741679E-2</v>
      </c>
      <c r="M22" s="7"/>
      <c r="P22" s="13"/>
      <c r="Q22" s="5"/>
    </row>
    <row r="23" spans="1:17" x14ac:dyDescent="0.25">
      <c r="B23">
        <v>29.974599999999999</v>
      </c>
      <c r="C23">
        <v>0.50060000000000004</v>
      </c>
      <c r="D23">
        <v>30.447700000000001</v>
      </c>
      <c r="E23">
        <f t="shared" si="0"/>
        <v>0.94506592089493058</v>
      </c>
      <c r="F23" s="2"/>
      <c r="G23" s="2"/>
      <c r="H23">
        <v>29.980399999999999</v>
      </c>
      <c r="I23" s="3">
        <f t="shared" si="1"/>
        <v>0.98774043542591272</v>
      </c>
      <c r="J23" s="2"/>
      <c r="K23" s="2"/>
      <c r="M23" s="7"/>
      <c r="P23" s="13"/>
    </row>
    <row r="24" spans="1:17" x14ac:dyDescent="0.25">
      <c r="A24" s="19" t="s">
        <v>42</v>
      </c>
      <c r="B24">
        <v>26.630800000000001</v>
      </c>
      <c r="C24">
        <v>0.50229999999999997</v>
      </c>
      <c r="D24">
        <v>27.055199999999999</v>
      </c>
      <c r="E24">
        <f t="shared" si="0"/>
        <v>0.84491339836750667</v>
      </c>
      <c r="F24" s="2">
        <f>AVERAGE(E24:E25)</f>
        <v>0.84550295117737229</v>
      </c>
      <c r="G24" s="2">
        <f>STDEV(E24:E25)/F24</f>
        <v>9.8610368927288107E-4</v>
      </c>
      <c r="H24">
        <v>26.6585</v>
      </c>
      <c r="I24" s="3">
        <f t="shared" si="1"/>
        <v>0.93473138548539236</v>
      </c>
      <c r="J24" s="2">
        <f>AVERAGE(I24:I25)</f>
        <v>0.93449575871819213</v>
      </c>
      <c r="K24" s="2">
        <f>STDEV(I24:I25)/J24</f>
        <v>3.5658435763228778E-4</v>
      </c>
      <c r="M24" s="7"/>
      <c r="P24" s="13"/>
      <c r="Q24" s="5"/>
    </row>
    <row r="25" spans="1:17" x14ac:dyDescent="0.25">
      <c r="B25">
        <v>26.711600000000001</v>
      </c>
      <c r="C25">
        <v>0.50160000000000005</v>
      </c>
      <c r="D25">
        <v>27.135999999999999</v>
      </c>
      <c r="E25">
        <f t="shared" si="0"/>
        <v>0.8460925039872379</v>
      </c>
      <c r="F25" s="2"/>
      <c r="G25" s="2"/>
      <c r="H25">
        <v>26.7395</v>
      </c>
      <c r="I25" s="3">
        <f t="shared" si="1"/>
        <v>0.934260131950992</v>
      </c>
      <c r="J25" s="2"/>
      <c r="K25" s="2"/>
      <c r="M25" s="7"/>
      <c r="P25" s="13"/>
    </row>
    <row r="26" spans="1:17" x14ac:dyDescent="0.25">
      <c r="A26" s="19" t="s">
        <v>19</v>
      </c>
      <c r="B26">
        <v>25.132899999999999</v>
      </c>
      <c r="C26">
        <v>0.50339999999999996</v>
      </c>
      <c r="D26">
        <v>25.587199999999999</v>
      </c>
      <c r="E26">
        <f t="shared" si="0"/>
        <v>0.90246324990067528</v>
      </c>
      <c r="F26" s="2">
        <f>AVERAGE(E26:E27)</f>
        <v>0.90192883610571672</v>
      </c>
      <c r="G26" s="2">
        <f>STDEV(E26:E27)/F26</f>
        <v>8.3795440005330441E-4</v>
      </c>
      <c r="H26">
        <v>25.164000000000001</v>
      </c>
      <c r="I26" s="3">
        <f t="shared" si="1"/>
        <v>0.93154303323794374</v>
      </c>
      <c r="J26" s="2">
        <f>AVERAGE(I26:I27)</f>
        <v>0.93450079838692601</v>
      </c>
      <c r="K26" s="2">
        <f>STDEV(I26:I27)/J26</f>
        <v>4.4760920431801392E-3</v>
      </c>
    </row>
    <row r="27" spans="1:17" x14ac:dyDescent="0.25">
      <c r="B27">
        <v>27.261199999999999</v>
      </c>
      <c r="C27">
        <v>0.502</v>
      </c>
      <c r="D27">
        <v>27.713699999999999</v>
      </c>
      <c r="E27">
        <f t="shared" si="0"/>
        <v>0.90139442231075806</v>
      </c>
      <c r="F27" s="2"/>
      <c r="G27" s="2"/>
      <c r="H27">
        <v>27.2895</v>
      </c>
      <c r="I27" s="3">
        <f t="shared" si="1"/>
        <v>0.93745856353590828</v>
      </c>
      <c r="J27" s="2"/>
      <c r="K27" s="2"/>
    </row>
    <row r="28" spans="1:17" x14ac:dyDescent="0.25">
      <c r="A28" s="19" t="s">
        <v>15</v>
      </c>
      <c r="B28">
        <v>27.8826</v>
      </c>
      <c r="C28">
        <v>0.50370000000000004</v>
      </c>
      <c r="D28">
        <v>28.360199999999999</v>
      </c>
      <c r="E28">
        <f t="shared" si="0"/>
        <v>0.9481834425253105</v>
      </c>
      <c r="F28" s="2">
        <f>AVERAGE(E28:E29)</f>
        <v>0.94687880260236756</v>
      </c>
      <c r="G28" s="2">
        <f>STDEV(E28:E29)/F28</f>
        <v>1.9485487139097187E-3</v>
      </c>
      <c r="H28">
        <v>27.919799999999999</v>
      </c>
      <c r="I28" s="3">
        <f t="shared" si="1"/>
        <v>0.92211055276382192</v>
      </c>
      <c r="J28" s="2">
        <f>AVERAGE(I28:I29)</f>
        <v>0.91983663838907814</v>
      </c>
      <c r="K28" s="2">
        <f>STDEV(I28:I29)/J28</f>
        <v>3.4960561628309796E-3</v>
      </c>
    </row>
    <row r="29" spans="1:17" x14ac:dyDescent="0.25">
      <c r="B29">
        <v>30.933299999999999</v>
      </c>
      <c r="C29">
        <v>0.50160000000000005</v>
      </c>
      <c r="D29">
        <v>31.407599999999999</v>
      </c>
      <c r="E29">
        <f t="shared" si="0"/>
        <v>0.94557416267942473</v>
      </c>
      <c r="F29" s="2"/>
      <c r="G29" s="2"/>
      <c r="H29">
        <v>30.9724</v>
      </c>
      <c r="I29" s="3">
        <f t="shared" si="1"/>
        <v>0.91756272401433425</v>
      </c>
      <c r="J29" s="2"/>
      <c r="K29" s="2"/>
    </row>
    <row r="30" spans="1:17" x14ac:dyDescent="0.25">
      <c r="A30" s="19" t="s">
        <v>72</v>
      </c>
      <c r="B30">
        <v>26.975000000000001</v>
      </c>
      <c r="C30">
        <v>0.501</v>
      </c>
      <c r="D30">
        <v>27.417899999999999</v>
      </c>
      <c r="E30">
        <f>(D30-B30)/C30</f>
        <v>0.88403193612774067</v>
      </c>
      <c r="F30" s="2">
        <f>AVERAGE(E30:E31)</f>
        <v>0.88379064403595531</v>
      </c>
      <c r="G30" s="2">
        <f>STDEV(E30:E31)/F30</f>
        <v>3.8610789896792431E-4</v>
      </c>
      <c r="H30">
        <v>26.976199999999999</v>
      </c>
      <c r="I30" s="3">
        <f>1-(H30-B30)/(C30*E30)</f>
        <v>0.99729058478212418</v>
      </c>
      <c r="J30" s="2">
        <f>AVERAGE(I30:I31)</f>
        <v>0.99356743186296437</v>
      </c>
      <c r="K30" s="2">
        <f>STDEV(I30:I31)/J30</f>
        <v>5.2994222477603468E-3</v>
      </c>
    </row>
    <row r="31" spans="1:17" x14ac:dyDescent="0.25">
      <c r="B31">
        <v>27.419499999999999</v>
      </c>
      <c r="C31">
        <v>0.50149999999999995</v>
      </c>
      <c r="D31">
        <v>27.8626</v>
      </c>
      <c r="E31">
        <f>(D31-B31)/C31</f>
        <v>0.88354935194416995</v>
      </c>
      <c r="H31">
        <v>27.423999999999999</v>
      </c>
      <c r="I31" s="3">
        <f>1-(H31-B31)/(C31*E31)</f>
        <v>0.98984427894380467</v>
      </c>
      <c r="J31" s="2"/>
      <c r="K3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N28" sqref="N28"/>
    </sheetView>
  </sheetViews>
  <sheetFormatPr defaultRowHeight="15" x14ac:dyDescent="0.25"/>
  <cols>
    <col min="1" max="1" width="21.5703125" style="19" bestFit="1" customWidth="1"/>
    <col min="10" max="10" width="10" bestFit="1" customWidth="1"/>
  </cols>
  <sheetData>
    <row r="1" spans="1:17" x14ac:dyDescent="0.25">
      <c r="A1" s="19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</v>
      </c>
      <c r="L1" t="s">
        <v>10</v>
      </c>
      <c r="M1" t="s">
        <v>11</v>
      </c>
      <c r="N1" t="s">
        <v>12</v>
      </c>
      <c r="O1" t="s">
        <v>13</v>
      </c>
      <c r="P1" t="s">
        <v>6</v>
      </c>
      <c r="Q1" t="s">
        <v>14</v>
      </c>
    </row>
    <row r="2" spans="1:17" x14ac:dyDescent="0.25">
      <c r="A2" s="19" t="s">
        <v>32</v>
      </c>
      <c r="B2">
        <v>35.690199999999997</v>
      </c>
      <c r="C2">
        <v>0.50109999999999999</v>
      </c>
      <c r="D2">
        <v>36.163499999999999</v>
      </c>
      <c r="E2">
        <f t="shared" ref="E2:E31" si="0">(D2-B2)/C2</f>
        <v>0.94452205148673285</v>
      </c>
      <c r="F2" s="2">
        <f>AVERAGE(E2:E3)</f>
        <v>0.94407938861929175</v>
      </c>
      <c r="G2" s="2">
        <f>STDEV(E2:E3)/F2</f>
        <v>6.6310083478225072E-4</v>
      </c>
      <c r="H2">
        <v>35.722999999999999</v>
      </c>
      <c r="I2">
        <f t="shared" ref="I2:I31" si="1">1-(H2-B2)/(C2*E2)</f>
        <v>0.93069934502429419</v>
      </c>
      <c r="J2" s="2">
        <f>AVERAGE(I2:I3)</f>
        <v>0.93337415541632218</v>
      </c>
      <c r="K2" s="2">
        <f>STDEV(I2:I3)/J2</f>
        <v>4.0527725256064599E-3</v>
      </c>
      <c r="Q2" s="5"/>
    </row>
    <row r="3" spans="1:17" x14ac:dyDescent="0.25">
      <c r="B3">
        <v>37.382399999999997</v>
      </c>
      <c r="C3">
        <v>0.50209999999999999</v>
      </c>
      <c r="D3">
        <v>37.856200000000001</v>
      </c>
      <c r="E3">
        <f t="shared" si="0"/>
        <v>0.94363672575185065</v>
      </c>
      <c r="F3" s="2"/>
      <c r="G3" s="2"/>
      <c r="H3">
        <v>37.412700000000001</v>
      </c>
      <c r="I3">
        <f t="shared" si="1"/>
        <v>0.93604896580835006</v>
      </c>
      <c r="J3" s="2"/>
      <c r="K3" s="2"/>
      <c r="Q3" s="5"/>
    </row>
    <row r="4" spans="1:17" x14ac:dyDescent="0.25">
      <c r="A4" s="19" t="s">
        <v>56</v>
      </c>
      <c r="B4">
        <v>35.773600000000002</v>
      </c>
      <c r="C4">
        <v>0.50280000000000002</v>
      </c>
      <c r="D4">
        <v>36.243499999999997</v>
      </c>
      <c r="E4">
        <f t="shared" si="0"/>
        <v>0.93456642800317324</v>
      </c>
      <c r="F4" s="2">
        <f>AVERAGE(E4:E5)</f>
        <v>0.93494788466026435</v>
      </c>
      <c r="G4" s="2">
        <f>STDEV(E4:E5)/F4</f>
        <v>5.7699598744126023E-4</v>
      </c>
      <c r="H4">
        <v>35.798200000000001</v>
      </c>
      <c r="I4">
        <f t="shared" si="1"/>
        <v>0.94764843583741276</v>
      </c>
      <c r="J4" s="2">
        <f>AVERAGE(I4:I5)</f>
        <v>0.94768251924180025</v>
      </c>
      <c r="K4" s="2">
        <f>STDEV(I4:I5)/J4</f>
        <v>5.0862194625256038E-5</v>
      </c>
      <c r="Q4" s="5"/>
    </row>
    <row r="5" spans="1:17" x14ac:dyDescent="0.25">
      <c r="B5">
        <v>38.276800000000001</v>
      </c>
      <c r="C5">
        <v>0.501</v>
      </c>
      <c r="D5">
        <v>38.745399999999997</v>
      </c>
      <c r="E5">
        <f t="shared" si="0"/>
        <v>0.93532934131735534</v>
      </c>
      <c r="F5" s="2"/>
      <c r="G5" s="2"/>
      <c r="H5">
        <v>38.301299999999998</v>
      </c>
      <c r="I5">
        <f t="shared" si="1"/>
        <v>0.94771660264618773</v>
      </c>
      <c r="J5" s="2"/>
      <c r="K5" s="2"/>
      <c r="Q5" s="5"/>
    </row>
    <row r="6" spans="1:17" x14ac:dyDescent="0.25">
      <c r="A6" s="20" t="s">
        <v>57</v>
      </c>
      <c r="B6">
        <v>39.186</v>
      </c>
      <c r="C6">
        <v>0.50070000000000003</v>
      </c>
      <c r="D6">
        <v>39.644799999999996</v>
      </c>
      <c r="E6">
        <f t="shared" si="0"/>
        <v>0.91631715598161878</v>
      </c>
      <c r="F6" s="2">
        <f>AVERAGE(E6:E7)</f>
        <v>0.91721416675351009</v>
      </c>
      <c r="G6" s="2">
        <f>STDEV(E6:E7)/F6</f>
        <v>1.383062806033122E-3</v>
      </c>
      <c r="H6">
        <v>39.206499999999998</v>
      </c>
      <c r="I6">
        <f t="shared" si="1"/>
        <v>0.95531822144725687</v>
      </c>
      <c r="J6" s="2">
        <f>AVERAGE(I6:I7)</f>
        <v>0.95129192322363199</v>
      </c>
      <c r="K6" s="2">
        <f>STDEV(I6:I7)/J6</f>
        <v>5.9855922404067723E-3</v>
      </c>
      <c r="Q6" s="5"/>
    </row>
    <row r="7" spans="1:17" x14ac:dyDescent="0.25">
      <c r="B7">
        <v>35.834400000000002</v>
      </c>
      <c r="C7">
        <v>0.50190000000000001</v>
      </c>
      <c r="D7">
        <v>36.295200000000001</v>
      </c>
      <c r="E7">
        <f t="shared" si="0"/>
        <v>0.91811117752540139</v>
      </c>
      <c r="F7" s="2"/>
      <c r="G7" s="2"/>
      <c r="H7">
        <v>35.858699999999999</v>
      </c>
      <c r="I7">
        <f t="shared" si="1"/>
        <v>0.94726562500000711</v>
      </c>
      <c r="J7" s="2"/>
      <c r="K7" s="2"/>
      <c r="Q7" s="5"/>
    </row>
    <row r="8" spans="1:17" x14ac:dyDescent="0.25">
      <c r="A8" s="19" t="s">
        <v>73</v>
      </c>
      <c r="B8">
        <v>30.946300000000001</v>
      </c>
      <c r="C8">
        <v>0.50170000000000003</v>
      </c>
      <c r="D8">
        <v>31.404299999999999</v>
      </c>
      <c r="E8">
        <f t="shared" si="0"/>
        <v>0.91289615307952632</v>
      </c>
      <c r="F8" s="2">
        <f>AVERAGE(E8:E9)</f>
        <v>0.9128829286580662</v>
      </c>
      <c r="G8" s="2">
        <f>STDEV(E8:E9)/F8</f>
        <v>2.0486916335411965E-5</v>
      </c>
      <c r="H8">
        <v>30.966799999999999</v>
      </c>
      <c r="I8">
        <f t="shared" si="1"/>
        <v>0.95524017467249245</v>
      </c>
      <c r="J8" s="2">
        <f>AVERAGE(I8:I9)</f>
        <v>0.95682323970052119</v>
      </c>
      <c r="K8" s="2">
        <f>STDEV(I8:I9)/J8</f>
        <v>2.3398177843772234E-3</v>
      </c>
      <c r="Q8" s="5"/>
    </row>
    <row r="9" spans="1:17" x14ac:dyDescent="0.25">
      <c r="B9">
        <v>30.322800000000001</v>
      </c>
      <c r="C9">
        <v>0.50039999999999996</v>
      </c>
      <c r="D9">
        <v>30.779599999999999</v>
      </c>
      <c r="E9">
        <f t="shared" si="0"/>
        <v>0.91286970423660607</v>
      </c>
      <c r="F9" s="2"/>
      <c r="G9" s="2"/>
      <c r="H9">
        <v>30.341799999999999</v>
      </c>
      <c r="I9">
        <f>1-(H9-B9)/(C9*E9)</f>
        <v>0.95840630472854982</v>
      </c>
      <c r="J9" s="2"/>
      <c r="K9" s="2"/>
      <c r="Q9" s="5"/>
    </row>
    <row r="10" spans="1:17" x14ac:dyDescent="0.25">
      <c r="A10" s="19" t="s">
        <v>74</v>
      </c>
      <c r="B10">
        <v>35.616900000000001</v>
      </c>
      <c r="C10">
        <v>0.50360000000000005</v>
      </c>
      <c r="D10">
        <v>36.090400000000002</v>
      </c>
      <c r="E10">
        <f t="shared" si="0"/>
        <v>0.94023034154090812</v>
      </c>
      <c r="F10" s="2">
        <f>AVERAGE(E10:E11)</f>
        <v>0.94324204389733191</v>
      </c>
      <c r="G10" s="2">
        <f>STDEV(E10:E11)/F10</f>
        <v>4.5154797178963754E-3</v>
      </c>
      <c r="H10">
        <v>35.6434</v>
      </c>
      <c r="I10">
        <f t="shared" si="1"/>
        <v>0.94403379091869366</v>
      </c>
      <c r="J10" s="2">
        <f>AVERAGE(I10:I11)</f>
        <v>0.93960557789177634</v>
      </c>
      <c r="K10" s="2">
        <f>STDEV(I10:I11)/J10</f>
        <v>6.6649656697387021E-3</v>
      </c>
      <c r="Q10" s="5"/>
    </row>
    <row r="11" spans="1:17" x14ac:dyDescent="0.25">
      <c r="B11">
        <v>35.264899999999997</v>
      </c>
      <c r="C11">
        <v>0.50049999999999994</v>
      </c>
      <c r="D11">
        <v>35.738500000000002</v>
      </c>
      <c r="E11">
        <f t="shared" si="0"/>
        <v>0.94625374625375569</v>
      </c>
      <c r="F11" s="2"/>
      <c r="G11" s="2"/>
      <c r="H11">
        <v>35.2956</v>
      </c>
      <c r="I11">
        <f t="shared" si="1"/>
        <v>0.93517736486485903</v>
      </c>
      <c r="J11" s="2"/>
      <c r="K11" s="2"/>
      <c r="Q11" s="5"/>
    </row>
    <row r="12" spans="1:17" x14ac:dyDescent="0.25">
      <c r="A12" s="19" t="s">
        <v>38</v>
      </c>
      <c r="B12">
        <v>28.490600000000001</v>
      </c>
      <c r="C12">
        <v>0.50180000000000002</v>
      </c>
      <c r="D12">
        <v>28.942399999999999</v>
      </c>
      <c r="E12">
        <f t="shared" si="0"/>
        <v>0.90035870864886136</v>
      </c>
      <c r="F12" s="2">
        <f>AVERAGE(E12:E13)</f>
        <v>0.89840361609617947</v>
      </c>
      <c r="G12" s="2">
        <f>STDEV(E12:E13)/F12</f>
        <v>3.0775904662002649E-3</v>
      </c>
      <c r="H12">
        <v>28.516200000000001</v>
      </c>
      <c r="I12">
        <f t="shared" si="1"/>
        <v>0.94333776007082604</v>
      </c>
      <c r="J12" s="2">
        <f>AVERAGE(I12:I13)</f>
        <v>0.94306883552172449</v>
      </c>
      <c r="K12" s="2">
        <f>STDEV(I12:I13)/J12</f>
        <v>4.0327569978918664E-4</v>
      </c>
      <c r="Q12" s="5"/>
    </row>
    <row r="13" spans="1:17" x14ac:dyDescent="0.25">
      <c r="B13">
        <v>30.145299999999999</v>
      </c>
      <c r="C13">
        <v>0.50119999999999998</v>
      </c>
      <c r="D13">
        <v>30.5946</v>
      </c>
      <c r="E13">
        <f t="shared" si="0"/>
        <v>0.89644852354349747</v>
      </c>
      <c r="F13" s="2"/>
      <c r="G13" s="2"/>
      <c r="H13">
        <v>30.170999999999999</v>
      </c>
      <c r="I13">
        <f t="shared" si="1"/>
        <v>0.94279991097262306</v>
      </c>
      <c r="J13" s="2"/>
      <c r="K13" s="2"/>
      <c r="Q13" s="5"/>
    </row>
    <row r="14" spans="1:17" x14ac:dyDescent="0.25">
      <c r="A14" s="19" t="s">
        <v>52</v>
      </c>
      <c r="B14">
        <v>29.4254</v>
      </c>
      <c r="C14">
        <v>0.501</v>
      </c>
      <c r="D14">
        <v>29.888500000000001</v>
      </c>
      <c r="E14">
        <f t="shared" si="0"/>
        <v>0.92435129740519106</v>
      </c>
      <c r="F14" s="2">
        <f>AVERAGE(E14:E15)</f>
        <v>0.91822838541853802</v>
      </c>
      <c r="G14" s="2">
        <f>STDEV(E14:E15)/F14</f>
        <v>9.4302303329412088E-3</v>
      </c>
      <c r="H14">
        <v>29.443000000000001</v>
      </c>
      <c r="I14">
        <f t="shared" si="1"/>
        <v>0.96199524940617231</v>
      </c>
      <c r="J14" s="2">
        <f>AVERAGE(I14:I15)</f>
        <v>0.95964414244290142</v>
      </c>
      <c r="K14" s="2">
        <f>STDEV(I14:I15)/J14</f>
        <v>3.4647920067362725E-3</v>
      </c>
      <c r="Q14" s="5"/>
    </row>
    <row r="15" spans="1:17" x14ac:dyDescent="0.25">
      <c r="B15">
        <v>28.657299999999999</v>
      </c>
      <c r="C15">
        <v>0.50060000000000004</v>
      </c>
      <c r="D15">
        <v>29.113900000000001</v>
      </c>
      <c r="E15">
        <f t="shared" si="0"/>
        <v>0.91210547343188497</v>
      </c>
      <c r="F15" s="2"/>
      <c r="G15" s="2"/>
      <c r="H15">
        <v>28.6768</v>
      </c>
      <c r="I15">
        <f t="shared" si="1"/>
        <v>0.95729303547963063</v>
      </c>
      <c r="J15" s="2"/>
      <c r="K15" s="2"/>
      <c r="Q15" s="5"/>
    </row>
    <row r="16" spans="1:17" x14ac:dyDescent="0.25">
      <c r="A16" s="19" t="s">
        <v>75</v>
      </c>
      <c r="B16">
        <v>36.819800000000001</v>
      </c>
      <c r="C16">
        <v>0.50109999999999999</v>
      </c>
      <c r="D16">
        <v>37.2913</v>
      </c>
      <c r="E16">
        <f t="shared" si="0"/>
        <v>0.94092995410097569</v>
      </c>
      <c r="F16" s="2">
        <f>AVERAGE(E16:E17)</f>
        <v>0.9408005743337482</v>
      </c>
      <c r="G16" s="2">
        <f>STDEV(E16:E17)/F16</f>
        <v>1.9448396025838313E-4</v>
      </c>
      <c r="H16">
        <v>36.844299999999997</v>
      </c>
      <c r="I16">
        <f t="shared" si="1"/>
        <v>0.94803817603394225</v>
      </c>
      <c r="J16" s="2">
        <f>AVERAGE(I16:I17)</f>
        <v>0.94821743161433769</v>
      </c>
      <c r="K16" s="2">
        <f>STDEV(I16:I17)/J16</f>
        <v>2.6734972852661409E-4</v>
      </c>
      <c r="Q16" s="5"/>
    </row>
    <row r="17" spans="1:17" x14ac:dyDescent="0.25">
      <c r="B17">
        <v>30.786799999999999</v>
      </c>
      <c r="C17">
        <v>0.50060000000000004</v>
      </c>
      <c r="D17">
        <v>31.2577</v>
      </c>
      <c r="E17">
        <f t="shared" si="0"/>
        <v>0.94067119456652071</v>
      </c>
      <c r="F17" s="2"/>
      <c r="G17" s="2"/>
      <c r="H17">
        <v>30.8111</v>
      </c>
      <c r="I17">
        <f t="shared" si="1"/>
        <v>0.94839668719473313</v>
      </c>
      <c r="J17" s="2"/>
      <c r="K17" s="2"/>
      <c r="Q17" s="5"/>
    </row>
    <row r="18" spans="1:17" x14ac:dyDescent="0.25">
      <c r="A18" s="44" t="s">
        <v>16</v>
      </c>
      <c r="B18" s="9">
        <v>28.059899999999999</v>
      </c>
      <c r="C18" s="9">
        <v>0.50319999999999998</v>
      </c>
      <c r="D18" s="9">
        <v>28.537299999999998</v>
      </c>
      <c r="E18" s="9">
        <f t="shared" si="0"/>
        <v>0.94872813990460925</v>
      </c>
      <c r="F18" s="10">
        <f>AVERAGE(E18:E19)</f>
        <v>0.94678541602956368</v>
      </c>
      <c r="G18" s="10">
        <f>STDEV(E18:E19)/F18</f>
        <v>2.9018470347346296E-3</v>
      </c>
      <c r="H18" s="9">
        <v>28.067299999999999</v>
      </c>
      <c r="I18">
        <f t="shared" si="1"/>
        <v>0.98449937159614465</v>
      </c>
      <c r="J18" s="2">
        <f>AVERAGE(I18:I19)</f>
        <v>0.98582186704148644</v>
      </c>
      <c r="K18" s="2">
        <f>STDEV(I18:I19)/J18</f>
        <v>1.8971896013951063E-3</v>
      </c>
      <c r="Q18" s="5"/>
    </row>
    <row r="19" spans="1:17" x14ac:dyDescent="0.25">
      <c r="A19" s="44"/>
      <c r="B19" s="9">
        <v>27.7638</v>
      </c>
      <c r="C19" s="9">
        <v>0.50219999999999998</v>
      </c>
      <c r="D19" s="9">
        <v>28.238299999999999</v>
      </c>
      <c r="E19" s="9">
        <f t="shared" si="0"/>
        <v>0.94484269215451822</v>
      </c>
      <c r="F19" s="10"/>
      <c r="G19" s="10"/>
      <c r="H19" s="9">
        <v>27.7699</v>
      </c>
      <c r="I19">
        <f t="shared" si="1"/>
        <v>0.98714436248682824</v>
      </c>
      <c r="J19" s="2"/>
      <c r="K19" s="2"/>
      <c r="Q19" s="5"/>
    </row>
    <row r="20" spans="1:17" x14ac:dyDescent="0.25">
      <c r="A20" s="44" t="s">
        <v>17</v>
      </c>
      <c r="B20" s="9">
        <v>29.030899999999999</v>
      </c>
      <c r="C20" s="9">
        <v>0.50070000000000003</v>
      </c>
      <c r="D20" s="9">
        <v>29.518699999999999</v>
      </c>
      <c r="E20" s="9">
        <f t="shared" si="0"/>
        <v>0.97423606950269614</v>
      </c>
      <c r="F20" s="10">
        <f>AVERAGE(E20:E21)</f>
        <v>0.97480667653053699</v>
      </c>
      <c r="G20" s="10">
        <f>STDEV(E20:E21)/F20</f>
        <v>8.2781562435546151E-4</v>
      </c>
      <c r="H20" s="9">
        <v>29.070900000000002</v>
      </c>
      <c r="I20">
        <f t="shared" si="1"/>
        <v>0.91799917999179437</v>
      </c>
      <c r="J20" s="2">
        <f>AVERAGE(I20:I21)</f>
        <v>0.92021701670599487</v>
      </c>
      <c r="K20" s="2">
        <f>STDEV(I20:I21)/J20</f>
        <v>3.4084294285044213E-3</v>
      </c>
      <c r="Q20" s="5"/>
    </row>
    <row r="21" spans="1:17" x14ac:dyDescent="0.25">
      <c r="A21" s="44"/>
      <c r="B21" s="9">
        <v>28.340900000000001</v>
      </c>
      <c r="C21" s="9">
        <v>0.50360000000000005</v>
      </c>
      <c r="D21" s="9">
        <v>28.832100000000001</v>
      </c>
      <c r="E21" s="9">
        <f t="shared" si="0"/>
        <v>0.97537728355837794</v>
      </c>
      <c r="F21" s="10"/>
      <c r="G21" s="10"/>
      <c r="H21" s="9">
        <v>28.379000000000001</v>
      </c>
      <c r="I21">
        <f t="shared" si="1"/>
        <v>0.92243485342019527</v>
      </c>
      <c r="J21" s="2"/>
      <c r="K21" s="2"/>
      <c r="Q21" s="5"/>
    </row>
    <row r="22" spans="1:17" x14ac:dyDescent="0.25">
      <c r="A22" s="44" t="s">
        <v>43</v>
      </c>
      <c r="B22" s="9">
        <v>29.817900000000002</v>
      </c>
      <c r="C22" s="9">
        <v>0.50080000000000002</v>
      </c>
      <c r="D22" s="9">
        <v>30.2883</v>
      </c>
      <c r="E22" s="9">
        <f t="shared" si="0"/>
        <v>0.93929712460063486</v>
      </c>
      <c r="F22" s="10">
        <f>AVERAGE(E22:E23)</f>
        <v>0.93868480284193412</v>
      </c>
      <c r="G22" s="10">
        <f>STDEV(E22:E23)/F22</f>
        <v>9.2251811584561532E-4</v>
      </c>
      <c r="H22" s="9">
        <v>29.822800000000001</v>
      </c>
      <c r="I22">
        <f t="shared" si="1"/>
        <v>0.98958333333333492</v>
      </c>
      <c r="J22" s="2">
        <f>AVERAGE(I22:I23)</f>
        <v>0.99022787978490068</v>
      </c>
      <c r="K22" s="2">
        <f>STDEV(I22:I23)/J22</f>
        <v>9.2052178290700419E-4</v>
      </c>
      <c r="Q22" s="5"/>
    </row>
    <row r="23" spans="1:17" x14ac:dyDescent="0.25">
      <c r="A23" s="44"/>
      <c r="B23" s="9">
        <v>26.0336</v>
      </c>
      <c r="C23" s="9">
        <v>0.50219999999999998</v>
      </c>
      <c r="D23" s="9">
        <v>26.5047</v>
      </c>
      <c r="E23" s="9">
        <f t="shared" si="0"/>
        <v>0.93807248108323349</v>
      </c>
      <c r="F23" s="10"/>
      <c r="G23" s="10"/>
      <c r="H23" s="9">
        <v>26.0379</v>
      </c>
      <c r="I23">
        <f t="shared" si="1"/>
        <v>0.99087242623646654</v>
      </c>
      <c r="J23" s="2"/>
      <c r="K23" s="2"/>
      <c r="Q23" s="5"/>
    </row>
    <row r="24" spans="1:17" x14ac:dyDescent="0.25">
      <c r="A24" s="44" t="s">
        <v>42</v>
      </c>
      <c r="B24" s="9">
        <v>26.117599999999999</v>
      </c>
      <c r="C24" s="9">
        <v>0.50049999999999994</v>
      </c>
      <c r="D24" s="9">
        <v>26.6068</v>
      </c>
      <c r="E24" s="9">
        <f t="shared" si="0"/>
        <v>0.9774225774225781</v>
      </c>
      <c r="F24" s="10">
        <f>AVERAGE(E24:E25)</f>
        <v>0.97815351978698506</v>
      </c>
      <c r="G24" s="10">
        <f>STDEV(E24:E25)/F24</f>
        <v>1.0567958752348162E-3</v>
      </c>
      <c r="H24" s="9">
        <v>26.145399999999999</v>
      </c>
      <c r="I24">
        <f t="shared" si="1"/>
        <v>0.94317252657400008</v>
      </c>
      <c r="J24" s="2">
        <f>AVERAGE(I24:I25)</f>
        <v>0.94431723601797124</v>
      </c>
      <c r="K24" s="2">
        <f>STDEV(I24:I25)/J24</f>
        <v>1.7143217966315834E-3</v>
      </c>
      <c r="Q24" s="5"/>
    </row>
    <row r="25" spans="1:17" x14ac:dyDescent="0.25">
      <c r="A25" s="44"/>
      <c r="B25" s="9">
        <v>24.6281</v>
      </c>
      <c r="C25" s="9">
        <v>0.502</v>
      </c>
      <c r="D25" s="9">
        <v>25.119499999999999</v>
      </c>
      <c r="E25" s="9">
        <f t="shared" si="0"/>
        <v>0.97888446215139191</v>
      </c>
      <c r="F25" s="10"/>
      <c r="G25" s="10"/>
      <c r="H25" s="9">
        <v>24.654900000000001</v>
      </c>
      <c r="I25">
        <f t="shared" si="1"/>
        <v>0.94546194546194229</v>
      </c>
      <c r="J25" s="2"/>
      <c r="K25" s="2"/>
      <c r="Q25" s="5"/>
    </row>
    <row r="26" spans="1:17" x14ac:dyDescent="0.25">
      <c r="A26" s="44" t="s">
        <v>19</v>
      </c>
      <c r="B26" s="9">
        <v>26.938400000000001</v>
      </c>
      <c r="C26" s="9">
        <v>0.50080000000000002</v>
      </c>
      <c r="D26" s="9">
        <v>27.390899999999998</v>
      </c>
      <c r="E26" s="9">
        <f t="shared" si="0"/>
        <v>0.90355431309903556</v>
      </c>
      <c r="F26" s="10">
        <f>AVERAGE(E26:E27)</f>
        <v>0.90410575938781523</v>
      </c>
      <c r="G26" s="10">
        <f>STDEV(E26:E27)/F26</f>
        <v>8.6257919763779625E-4</v>
      </c>
      <c r="H26" s="9">
        <v>26.9588</v>
      </c>
      <c r="I26">
        <f t="shared" si="1"/>
        <v>0.95491712707182597</v>
      </c>
      <c r="J26" s="2">
        <f>AVERAGE(I26:I27)</f>
        <v>0.95006130326194138</v>
      </c>
      <c r="K26" s="2">
        <f>STDEV(I26:I27)/J26</f>
        <v>7.2281355580478233E-3</v>
      </c>
      <c r="Q26" s="5"/>
    </row>
    <row r="27" spans="1:17" x14ac:dyDescent="0.25">
      <c r="A27" s="44"/>
      <c r="B27" s="9">
        <v>26.6736</v>
      </c>
      <c r="C27" s="9">
        <v>0.50029999999999997</v>
      </c>
      <c r="D27" s="9">
        <v>27.126200000000001</v>
      </c>
      <c r="E27" s="9">
        <f t="shared" si="0"/>
        <v>0.9046572056765948</v>
      </c>
      <c r="F27" s="10"/>
      <c r="G27" s="10"/>
      <c r="H27" s="9">
        <v>26.698399999999999</v>
      </c>
      <c r="I27">
        <f t="shared" si="1"/>
        <v>0.94520547945205691</v>
      </c>
      <c r="J27" s="2"/>
      <c r="K27" s="2"/>
      <c r="Q27" s="5"/>
    </row>
    <row r="28" spans="1:17" x14ac:dyDescent="0.25">
      <c r="A28" s="44" t="s">
        <v>15</v>
      </c>
      <c r="B28" s="9">
        <v>35.0764</v>
      </c>
      <c r="C28" s="9">
        <v>0.50219999999999998</v>
      </c>
      <c r="D28" s="9">
        <v>35.5518</v>
      </c>
      <c r="E28" s="9">
        <f t="shared" si="0"/>
        <v>0.94663480684986168</v>
      </c>
      <c r="F28" s="10">
        <f>AVERAGE(E28:E29)</f>
        <v>0.93934649288498662</v>
      </c>
      <c r="G28" s="10">
        <f>STDEV(E28:E29)/F28</f>
        <v>1.0972769403016816E-2</v>
      </c>
      <c r="H28" s="9">
        <v>35.115200000000002</v>
      </c>
      <c r="I28">
        <f t="shared" si="1"/>
        <v>0.9183845183003746</v>
      </c>
      <c r="J28" s="2">
        <f>AVERAGE(I28:I29)</f>
        <v>0.92156934337421159</v>
      </c>
      <c r="K28" s="2">
        <f>STDEV(I28:I29)/J28</f>
        <v>4.8873401069475389E-3</v>
      </c>
      <c r="Q28" s="5"/>
    </row>
    <row r="29" spans="1:17" x14ac:dyDescent="0.25">
      <c r="A29" s="44"/>
      <c r="B29" s="9">
        <v>40.619799999999998</v>
      </c>
      <c r="C29" s="9">
        <v>0.50190000000000001</v>
      </c>
      <c r="D29" s="9">
        <v>41.087600000000002</v>
      </c>
      <c r="E29" s="9">
        <f t="shared" si="0"/>
        <v>0.93205817892011156</v>
      </c>
      <c r="F29" s="10"/>
      <c r="G29" s="10"/>
      <c r="H29" s="9">
        <v>40.655000000000001</v>
      </c>
      <c r="I29">
        <f t="shared" si="1"/>
        <v>0.92475416844804847</v>
      </c>
      <c r="J29" s="2"/>
      <c r="K29" s="2"/>
      <c r="Q29" s="5"/>
    </row>
    <row r="30" spans="1:17" x14ac:dyDescent="0.25">
      <c r="A30" s="44" t="s">
        <v>18</v>
      </c>
      <c r="B30" s="9">
        <v>28.996200000000002</v>
      </c>
      <c r="C30" s="9">
        <v>0.50219999999999998</v>
      </c>
      <c r="D30" s="9">
        <v>29.483699999999999</v>
      </c>
      <c r="E30" s="9">
        <f t="shared" si="0"/>
        <v>0.97072879330943285</v>
      </c>
      <c r="F30" s="10">
        <f>AVERAGE(E30:E31)</f>
        <v>0.97261031136177178</v>
      </c>
      <c r="G30" s="10">
        <f>STDEV(E30:E31)/F30</f>
        <v>2.7358010874283245E-3</v>
      </c>
      <c r="H30" s="9">
        <v>29.034099999999999</v>
      </c>
      <c r="I30">
        <f t="shared" si="1"/>
        <v>0.92225641025641614</v>
      </c>
      <c r="J30" s="2">
        <f>AVERAGE(I30:I31)</f>
        <v>0.92799937077237726</v>
      </c>
      <c r="K30" s="2">
        <f>STDEV(I30:I31)/J30</f>
        <v>8.7519161172335217E-3</v>
      </c>
      <c r="Q30" s="5"/>
    </row>
    <row r="31" spans="1:17" x14ac:dyDescent="0.25">
      <c r="B31">
        <v>26.976299999999998</v>
      </c>
      <c r="C31">
        <v>0.50180000000000002</v>
      </c>
      <c r="D31">
        <v>27.465299999999999</v>
      </c>
      <c r="E31">
        <f t="shared" si="0"/>
        <v>0.97449182941411072</v>
      </c>
      <c r="F31" s="2"/>
      <c r="G31" s="2"/>
      <c r="H31">
        <v>27.008700000000001</v>
      </c>
      <c r="I31">
        <f t="shared" si="1"/>
        <v>0.93374233128833828</v>
      </c>
      <c r="J31" s="2"/>
      <c r="K31" s="2"/>
      <c r="Q31" s="5"/>
    </row>
    <row r="32" spans="1:17" x14ac:dyDescent="0.25">
      <c r="A32" s="19" t="s">
        <v>72</v>
      </c>
      <c r="B32">
        <v>28.963200000000001</v>
      </c>
      <c r="C32">
        <v>0.50090000000000001</v>
      </c>
      <c r="D32">
        <v>29.4008</v>
      </c>
      <c r="E32" s="9">
        <f>(D32-B32)/C32</f>
        <v>0.87362747055300416</v>
      </c>
      <c r="F32" s="10">
        <f>AVERAGE(E32:E33)</f>
        <v>0.8754189409192612</v>
      </c>
      <c r="G32" s="10">
        <f>STDEV(E32:E33)/F32</f>
        <v>2.8940677087588248E-3</v>
      </c>
      <c r="H32">
        <v>28.961300000000001</v>
      </c>
      <c r="I32">
        <f>1-(H32-B32)/(C32*E32)</f>
        <v>1.0043418647166342</v>
      </c>
      <c r="J32" s="2">
        <f>AVERAGE(I32:I33)</f>
        <v>1.0017179312258113</v>
      </c>
      <c r="K32" s="2">
        <f>STDEV(I32:I33)/J32</f>
        <v>3.704438359155445E-3</v>
      </c>
      <c r="Q32" s="5"/>
    </row>
    <row r="33" spans="2:17" x14ac:dyDescent="0.25">
      <c r="B33">
        <v>26.523599999999998</v>
      </c>
      <c r="C33">
        <v>0.50329999999999997</v>
      </c>
      <c r="D33">
        <v>26.9651</v>
      </c>
      <c r="E33">
        <f>(D33-B33)/C33</f>
        <v>0.87721041128551835</v>
      </c>
      <c r="F33" s="2"/>
      <c r="G33" s="2"/>
      <c r="H33">
        <v>26.524000000000001</v>
      </c>
      <c r="I33">
        <f>1-(H33-B33)/(C33*E33)</f>
        <v>0.99909399773498841</v>
      </c>
      <c r="J33" s="2"/>
      <c r="K33" s="2"/>
      <c r="Q33" s="5"/>
    </row>
    <row r="34" spans="2:17" x14ac:dyDescent="0.25">
      <c r="Q34" s="5"/>
    </row>
    <row r="35" spans="2:17" x14ac:dyDescent="0.25">
      <c r="Q35" s="5"/>
    </row>
    <row r="36" spans="2:17" x14ac:dyDescent="0.25">
      <c r="Q36" s="5"/>
    </row>
    <row r="37" spans="2:17" x14ac:dyDescent="0.25">
      <c r="Q37" s="5"/>
    </row>
    <row r="38" spans="2:17" x14ac:dyDescent="0.25">
      <c r="Q38" s="5"/>
    </row>
    <row r="39" spans="2:17" x14ac:dyDescent="0.25">
      <c r="Q39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N28" sqref="N28"/>
    </sheetView>
  </sheetViews>
  <sheetFormatPr defaultRowHeight="15" x14ac:dyDescent="0.25"/>
  <cols>
    <col min="1" max="1" width="21" style="19" customWidth="1"/>
    <col min="2" max="6" width="9.140625" style="3"/>
    <col min="7" max="7" width="9.140625" style="64"/>
    <col min="8" max="9" width="9.140625" style="3"/>
    <col min="10" max="10" width="10" style="66" bestFit="1" customWidth="1"/>
    <col min="11" max="11" width="9.140625" style="64"/>
  </cols>
  <sheetData>
    <row r="1" spans="1:17" x14ac:dyDescent="0.25">
      <c r="A1" s="19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3" t="s">
        <v>6</v>
      </c>
      <c r="H1" t="s">
        <v>7</v>
      </c>
      <c r="I1" t="s">
        <v>67</v>
      </c>
      <c r="J1" s="65" t="s">
        <v>9</v>
      </c>
      <c r="K1" s="13" t="s">
        <v>6</v>
      </c>
      <c r="L1" t="s">
        <v>10</v>
      </c>
      <c r="M1" t="s">
        <v>11</v>
      </c>
      <c r="N1" t="s">
        <v>12</v>
      </c>
      <c r="O1" t="s">
        <v>13</v>
      </c>
      <c r="P1" t="s">
        <v>6</v>
      </c>
      <c r="Q1" t="s">
        <v>14</v>
      </c>
    </row>
    <row r="2" spans="1:17" x14ac:dyDescent="0.25">
      <c r="A2" s="19" t="s">
        <v>52</v>
      </c>
      <c r="B2" s="3">
        <v>25.277999999999999</v>
      </c>
      <c r="C2" s="3">
        <v>0.50049999999999994</v>
      </c>
      <c r="D2" s="3">
        <v>25.739599999999999</v>
      </c>
      <c r="E2" s="3">
        <f>(D2-B2)/C2</f>
        <v>0.92227772227772375</v>
      </c>
      <c r="F2" s="24">
        <f>AVERAGE(E2:E3)</f>
        <v>0.92392816680526146</v>
      </c>
      <c r="G2" s="64">
        <f>STDEV(E2:E3)/F2</f>
        <v>2.5262581211902423E-3</v>
      </c>
      <c r="H2" s="5">
        <v>25.298999999999999</v>
      </c>
      <c r="I2" s="23">
        <f>1-(H2-B2)/(C2*E2)</f>
        <v>0.954506065857884</v>
      </c>
      <c r="J2" s="66">
        <f>AVERAGE(I2:I3)</f>
        <v>0.95580444487117111</v>
      </c>
      <c r="K2" s="13">
        <f>STDEV(I2:I3)/J2</f>
        <v>1.9210887954582796E-3</v>
      </c>
    </row>
    <row r="3" spans="1:17" x14ac:dyDescent="0.25">
      <c r="B3" s="3">
        <v>22.697900000000001</v>
      </c>
      <c r="C3" s="3">
        <v>0.50119999999999998</v>
      </c>
      <c r="D3" s="3">
        <v>23.161799999999999</v>
      </c>
      <c r="E3" s="3">
        <f>(D3-B3)/C3</f>
        <v>0.92557861133279906</v>
      </c>
      <c r="F3" s="24"/>
      <c r="H3" s="5">
        <v>22.7178</v>
      </c>
      <c r="I3" s="23">
        <f>1-(H3-B3)/(C3*E3)</f>
        <v>0.95710282388445822</v>
      </c>
      <c r="K3" s="13"/>
    </row>
    <row r="4" spans="1:17" x14ac:dyDescent="0.25">
      <c r="A4" s="21" t="s">
        <v>74</v>
      </c>
      <c r="B4" s="3">
        <v>26.771699999999999</v>
      </c>
      <c r="C4" s="3">
        <v>0.50109999999999999</v>
      </c>
      <c r="D4" s="3">
        <v>27.232800000000001</v>
      </c>
      <c r="E4" s="3">
        <f>(D4-B4)/C4</f>
        <v>0.9201756136499738</v>
      </c>
      <c r="F4" s="24">
        <f>AVERAGE(E4:E5)</f>
        <v>0.91946093519392313</v>
      </c>
      <c r="G4" s="64">
        <f>STDEV(E4:E5)/F4</f>
        <v>1.0992397029564601E-3</v>
      </c>
      <c r="H4" s="5">
        <v>26.797499999999999</v>
      </c>
      <c r="I4" s="23">
        <f>1-(H4-B4)/(C4*E4)</f>
        <v>0.94404684450227683</v>
      </c>
      <c r="J4" s="66">
        <f>AVERAGE(I4:I5)</f>
        <v>0.94366618626678433</v>
      </c>
      <c r="K4" s="13">
        <f>STDEV(I4:I5)/J4</f>
        <v>5.704687177488639E-4</v>
      </c>
    </row>
    <row r="5" spans="1:17" x14ac:dyDescent="0.25">
      <c r="B5" s="3">
        <v>26.817499999999999</v>
      </c>
      <c r="C5" s="3">
        <v>0.50090000000000001</v>
      </c>
      <c r="D5" s="3">
        <v>27.277699999999999</v>
      </c>
      <c r="E5" s="3">
        <f>(D5-B5)/C5</f>
        <v>0.91874625673787258</v>
      </c>
      <c r="F5" s="24"/>
      <c r="H5" s="5">
        <v>26.843599999999999</v>
      </c>
      <c r="I5" s="23">
        <f>1-(H5-B5)/(C5*E5)</f>
        <v>0.94328552803129173</v>
      </c>
      <c r="K5" s="13"/>
    </row>
    <row r="6" spans="1:17" x14ac:dyDescent="0.25">
      <c r="A6" s="19" t="s">
        <v>56</v>
      </c>
      <c r="B6" s="3">
        <v>25.331199999999999</v>
      </c>
      <c r="C6" s="3">
        <v>0.50080000000000002</v>
      </c>
      <c r="D6" s="3">
        <v>25.7865</v>
      </c>
      <c r="E6" s="3">
        <f>(D6-B6)/C6</f>
        <v>0.9091453674121428</v>
      </c>
      <c r="F6" s="24">
        <f>AVERAGE(E6:E7)</f>
        <v>0.90792718946232154</v>
      </c>
      <c r="G6" s="64">
        <f>STDEV(E6:E7)/F6</f>
        <v>1.8974690900503944E-3</v>
      </c>
      <c r="H6" s="5">
        <v>25.359500000000001</v>
      </c>
      <c r="I6" s="23">
        <f>1-(H6-B6)/(C6*E6)</f>
        <v>0.93784318032066449</v>
      </c>
      <c r="J6" s="66">
        <f>AVERAGE(I6:I7)</f>
        <v>0.93652229068572779</v>
      </c>
      <c r="K6" s="13">
        <f>STDEV(I6:I7)/J6</f>
        <v>1.9946348898517278E-3</v>
      </c>
    </row>
    <row r="7" spans="1:17" x14ac:dyDescent="0.25">
      <c r="B7" s="3">
        <v>24.665400000000002</v>
      </c>
      <c r="C7" s="3">
        <v>0.50380000000000003</v>
      </c>
      <c r="D7" s="3">
        <v>25.122199999999999</v>
      </c>
      <c r="E7" s="3">
        <f>(D7-B7)/C7</f>
        <v>0.90670901151250027</v>
      </c>
      <c r="F7" s="24"/>
      <c r="H7" s="5">
        <v>24.695</v>
      </c>
      <c r="I7" s="23">
        <f>1-(H7-B7)/(C7*E7)</f>
        <v>0.93520140105079097</v>
      </c>
      <c r="K7" s="13"/>
    </row>
    <row r="8" spans="1:17" x14ac:dyDescent="0.25">
      <c r="A8" s="19" t="s">
        <v>75</v>
      </c>
      <c r="B8" s="3">
        <v>21.544799999999999</v>
      </c>
      <c r="C8" s="3">
        <v>0.50119999999999998</v>
      </c>
      <c r="D8" s="3">
        <v>22.006900000000002</v>
      </c>
      <c r="E8" s="3">
        <f>(D8-B8)/C8</f>
        <v>0.92198723064645471</v>
      </c>
      <c r="F8" s="24">
        <f>AVERAGE(E8:E9)</f>
        <v>0.92283940038115664</v>
      </c>
      <c r="G8" s="64">
        <f>STDEV(E8:E9)/F8</f>
        <v>1.3059151958201883E-3</v>
      </c>
      <c r="H8" s="5">
        <v>21.567299999999999</v>
      </c>
      <c r="I8" s="23">
        <f>1-(H8-B8)/(C8*E8)</f>
        <v>0.95130924042414911</v>
      </c>
      <c r="J8" s="66">
        <f>AVERAGE(I8:I9)</f>
        <v>0.95240635031588106</v>
      </c>
      <c r="K8" s="13">
        <f>STDEV(I8:I9)/J8</f>
        <v>1.6290816286414782E-3</v>
      </c>
    </row>
    <row r="9" spans="1:17" x14ac:dyDescent="0.25">
      <c r="B9" s="3">
        <v>25.0214</v>
      </c>
      <c r="C9" s="3">
        <v>0.50060000000000004</v>
      </c>
      <c r="D9" s="3">
        <v>25.483799999999999</v>
      </c>
      <c r="E9" s="3">
        <f>(D9-B9)/C9</f>
        <v>0.92369157011585856</v>
      </c>
      <c r="F9" s="24"/>
      <c r="H9" s="5">
        <v>25.042899999999999</v>
      </c>
      <c r="I9" s="23">
        <f>1-(H9-B9)/(C9*E9)</f>
        <v>0.95350346020761312</v>
      </c>
      <c r="K9" s="13"/>
    </row>
    <row r="10" spans="1:17" x14ac:dyDescent="0.25">
      <c r="A10" s="20" t="s">
        <v>55</v>
      </c>
      <c r="B10" s="3">
        <v>24.1387</v>
      </c>
      <c r="C10" s="3">
        <v>0.50139999999999996</v>
      </c>
      <c r="D10" s="3">
        <v>24.601800000000001</v>
      </c>
      <c r="E10" s="3">
        <f>(D10-B10)/C10</f>
        <v>0.92361388113282961</v>
      </c>
      <c r="F10" s="24">
        <f>AVERAGE(E10:E11)</f>
        <v>0.93241270024863621</v>
      </c>
      <c r="G10" s="64">
        <f>STDEV(E10:E11)/F10</f>
        <v>1.3345388070243136E-2</v>
      </c>
      <c r="H10" s="5">
        <v>24.1524</v>
      </c>
      <c r="I10" s="23">
        <f>1-(H10-B10)/(C10*E10)</f>
        <v>0.97041675664003446</v>
      </c>
      <c r="J10" s="66">
        <f>AVERAGE(I10:I11)</f>
        <v>0.96663905989841115</v>
      </c>
      <c r="K10" s="13">
        <f>STDEV(I10:I11)/J10</f>
        <v>5.5268509086501541E-3</v>
      </c>
    </row>
    <row r="11" spans="1:17" x14ac:dyDescent="0.25">
      <c r="B11" s="3">
        <v>26.975000000000001</v>
      </c>
      <c r="C11" s="3">
        <v>0.50349999999999995</v>
      </c>
      <c r="D11" s="3">
        <v>27.448899999999998</v>
      </c>
      <c r="E11" s="3">
        <f>(D11-B11)/C11</f>
        <v>0.94121151936444281</v>
      </c>
      <c r="F11" s="24"/>
      <c r="H11" s="5">
        <v>26.992599999999999</v>
      </c>
      <c r="I11" s="23">
        <f>1-(H11-B11)/(C11*E11)</f>
        <v>0.96286136315678794</v>
      </c>
      <c r="K11" s="13"/>
    </row>
    <row r="12" spans="1:17" x14ac:dyDescent="0.25">
      <c r="A12" s="19" t="s">
        <v>38</v>
      </c>
      <c r="B12" s="3">
        <v>26.116700000000002</v>
      </c>
      <c r="C12" s="3">
        <v>0.50070000000000003</v>
      </c>
      <c r="D12" s="3">
        <v>26.558499999999999</v>
      </c>
      <c r="E12" s="3">
        <f>(D12-B12)/C12</f>
        <v>0.88236468943478541</v>
      </c>
      <c r="F12" s="24">
        <f>AVERAGE(E12:E13)</f>
        <v>0.88157574825405149</v>
      </c>
      <c r="G12" s="64">
        <f>STDEV(E12:E13)/F12</f>
        <v>1.265610266523593E-3</v>
      </c>
      <c r="H12" s="5">
        <v>26.145499999999998</v>
      </c>
      <c r="I12" s="23">
        <f>1-(H12-B12)/(C12*E12)</f>
        <v>0.93481213218651649</v>
      </c>
      <c r="J12" s="66">
        <f>AVERAGE(I12:I13)</f>
        <v>0.93548637288324477</v>
      </c>
      <c r="K12" s="13">
        <f>STDEV(I12:I13)/J12</f>
        <v>1.019277634882259E-3</v>
      </c>
    </row>
    <row r="13" spans="1:17" x14ac:dyDescent="0.25">
      <c r="B13" s="3">
        <v>28.341100000000001</v>
      </c>
      <c r="C13" s="3">
        <v>0.50329999999999997</v>
      </c>
      <c r="D13" s="3">
        <v>28.784400000000002</v>
      </c>
      <c r="E13" s="3">
        <f>(D13-B13)/C13</f>
        <v>0.88078680707331758</v>
      </c>
      <c r="F13" s="24"/>
      <c r="H13" s="5">
        <v>28.369399999999999</v>
      </c>
      <c r="I13" s="23">
        <f>1-(H13-B13)/(C13*E13)</f>
        <v>0.93616061357997304</v>
      </c>
      <c r="K13" s="13"/>
    </row>
    <row r="14" spans="1:17" x14ac:dyDescent="0.25">
      <c r="A14" s="25" t="s">
        <v>19</v>
      </c>
      <c r="B14" s="3">
        <v>27.392900000000001</v>
      </c>
      <c r="C14" s="3">
        <v>0.50349999999999995</v>
      </c>
      <c r="D14" s="3">
        <v>27.8322</v>
      </c>
      <c r="E14" s="3">
        <f>(D14-B14)/C14</f>
        <v>0.87249255213505339</v>
      </c>
      <c r="F14" s="24">
        <f>AVERAGE(E14:E15)</f>
        <v>0.86261990244115316</v>
      </c>
      <c r="G14" s="64">
        <f>STDEV(E14:E15)/F14</f>
        <v>1.6185616694167054E-2</v>
      </c>
      <c r="H14" s="5">
        <v>27.4208</v>
      </c>
      <c r="I14" s="23">
        <f>1-(H14-B14)/(C14*E14)</f>
        <v>0.93648987024812436</v>
      </c>
      <c r="J14" s="66">
        <f>AVERAGE(I14:I15)</f>
        <v>0.93567698760766205</v>
      </c>
      <c r="K14" s="13">
        <f>STDEV(I14:I15)/J14</f>
        <v>1.2286180701084886E-3</v>
      </c>
    </row>
    <row r="15" spans="1:17" x14ac:dyDescent="0.25">
      <c r="B15" s="3">
        <v>30.1572</v>
      </c>
      <c r="C15" s="3">
        <v>0.50049999999999994</v>
      </c>
      <c r="D15" s="3">
        <v>30.584</v>
      </c>
      <c r="E15" s="3">
        <f>(D15-B15)/C15</f>
        <v>0.85274725274725294</v>
      </c>
      <c r="F15" s="24"/>
      <c r="H15" s="5">
        <v>30.184999999999999</v>
      </c>
      <c r="I15" s="23">
        <f>1-(H15-B15)/(C15*E15)</f>
        <v>0.93486410496719974</v>
      </c>
      <c r="K15" s="13"/>
    </row>
    <row r="16" spans="1:17" x14ac:dyDescent="0.25">
      <c r="A16" s="19" t="s">
        <v>16</v>
      </c>
      <c r="B16" s="3">
        <v>28.496600000000001</v>
      </c>
      <c r="C16" s="3">
        <v>0.50090000000000001</v>
      </c>
      <c r="D16" s="3">
        <v>28.964400000000001</v>
      </c>
      <c r="E16" s="3">
        <f>(D16-B16)/C16</f>
        <v>0.93391894589738556</v>
      </c>
      <c r="F16" s="24">
        <f>AVERAGE(E16:E17)</f>
        <v>0.93310323784146476</v>
      </c>
      <c r="G16" s="64">
        <f>STDEV(E16:E17)/F16</f>
        <v>1.2362891359038398E-3</v>
      </c>
      <c r="H16" s="5">
        <v>28.5017</v>
      </c>
      <c r="I16" s="23">
        <f>1-(H16-B16)/(C16*E16)</f>
        <v>0.98909790508764694</v>
      </c>
      <c r="J16" s="66">
        <f>AVERAGE(I16:I17)</f>
        <v>0.98837216873125611</v>
      </c>
      <c r="K16" s="13">
        <f>STDEV(I16:I17)/J16</f>
        <v>1.038420779525357E-3</v>
      </c>
    </row>
    <row r="17" spans="1:16" x14ac:dyDescent="0.25">
      <c r="B17" s="3">
        <v>27.734999999999999</v>
      </c>
      <c r="C17" s="3">
        <v>0.50360000000000005</v>
      </c>
      <c r="D17" s="3">
        <v>28.204499999999999</v>
      </c>
      <c r="E17" s="3">
        <f>(D17-B17)/C17</f>
        <v>0.93228752978554408</v>
      </c>
      <c r="F17" s="24"/>
      <c r="H17" s="5">
        <v>27.7408</v>
      </c>
      <c r="I17" s="23">
        <f>1-(H17-B17)/(C17*E17)</f>
        <v>0.98764643237486538</v>
      </c>
      <c r="K17" s="13"/>
    </row>
    <row r="18" spans="1:16" x14ac:dyDescent="0.25">
      <c r="A18" s="8" t="s">
        <v>59</v>
      </c>
      <c r="B18" s="3">
        <v>28.997900000000001</v>
      </c>
      <c r="C18" s="3">
        <v>0.501</v>
      </c>
      <c r="D18" s="3">
        <v>29.444500000000001</v>
      </c>
      <c r="E18" s="3">
        <f>(D18-B18)/C18</f>
        <v>0.89141716566866291</v>
      </c>
      <c r="F18" s="24">
        <f>AVERAGE(E18:E19)</f>
        <v>0.88988721122348502</v>
      </c>
      <c r="G18" s="64">
        <f>STDEV(E18:E19)/F18</f>
        <v>2.4314118675880132E-3</v>
      </c>
      <c r="H18" s="5">
        <v>29.020499999999998</v>
      </c>
      <c r="I18" s="23">
        <f>1-(H18-B18)/(C18*E18)</f>
        <v>0.94939543215405942</v>
      </c>
      <c r="J18" s="66">
        <f>AVERAGE(I18:I19)</f>
        <v>0.9531537304396891</v>
      </c>
      <c r="K18" s="13">
        <f>STDEV(I18:I19)/J18</f>
        <v>5.5762635525008365E-3</v>
      </c>
    </row>
    <row r="19" spans="1:16" x14ac:dyDescent="0.25">
      <c r="B19" s="3">
        <v>27.264900000000001</v>
      </c>
      <c r="C19" s="3">
        <v>0.50160000000000005</v>
      </c>
      <c r="D19" s="3">
        <v>27.7105</v>
      </c>
      <c r="E19" s="3">
        <f>(D19-B19)/C19</f>
        <v>0.88835725677830712</v>
      </c>
      <c r="F19" s="24"/>
      <c r="H19" s="5">
        <v>27.284099999999999</v>
      </c>
      <c r="I19" s="23">
        <f>1-(H19-B19)/(C19*E19)</f>
        <v>0.95691202872531878</v>
      </c>
      <c r="K19" s="13"/>
    </row>
    <row r="20" spans="1:16" x14ac:dyDescent="0.25">
      <c r="A20" s="19" t="s">
        <v>73</v>
      </c>
      <c r="B20" s="3">
        <v>21.1068</v>
      </c>
      <c r="C20" s="3">
        <v>0.50149999999999995</v>
      </c>
      <c r="D20" s="3">
        <v>21.571300000000001</v>
      </c>
      <c r="E20" s="3">
        <f>(D20-B20)/C20</f>
        <v>0.92622133599202605</v>
      </c>
      <c r="F20" s="24">
        <f>AVERAGE(E20:E21)</f>
        <v>0.92468741495998175</v>
      </c>
      <c r="G20" s="64">
        <f>STDEV(E20:E21)/F20</f>
        <v>2.3459732359614213E-3</v>
      </c>
      <c r="H20" s="5">
        <v>21.1325</v>
      </c>
      <c r="I20" s="23">
        <f>1-(H20-B20)/(C20*E20)</f>
        <v>0.94467168998923479</v>
      </c>
      <c r="J20" s="66">
        <f>AVERAGE(I20:I21)</f>
        <v>0.92521486160018029</v>
      </c>
      <c r="K20" s="13">
        <f>STDEV(I20:I21)/J20</f>
        <v>2.9740238436050302E-2</v>
      </c>
    </row>
    <row r="21" spans="1:16" x14ac:dyDescent="0.25">
      <c r="B21" s="3">
        <v>26.706299999999999</v>
      </c>
      <c r="C21" s="3">
        <v>0.50229999999999997</v>
      </c>
      <c r="D21" s="3">
        <v>27.17</v>
      </c>
      <c r="E21" s="3">
        <f>(D21-B21)/C21</f>
        <v>0.92315349392793733</v>
      </c>
      <c r="F21" s="24"/>
      <c r="H21" s="5">
        <v>26.75</v>
      </c>
      <c r="I21" s="23">
        <f>1-(H21-B21)/(C21*E21)</f>
        <v>0.90575803321112591</v>
      </c>
      <c r="K21" s="13"/>
    </row>
    <row r="22" spans="1:16" x14ac:dyDescent="0.25">
      <c r="A22" s="19" t="s">
        <v>57</v>
      </c>
      <c r="B22" s="3">
        <v>26.571100000000001</v>
      </c>
      <c r="C22" s="3">
        <v>0.50329999999999997</v>
      </c>
      <c r="D22" s="3">
        <v>27.038599999999999</v>
      </c>
      <c r="E22" s="3">
        <f>(D22-B22)/C22</f>
        <v>0.92886946155374051</v>
      </c>
      <c r="F22" s="24">
        <f>AVERAGE(E22:E23)</f>
        <v>0.89925633731464105</v>
      </c>
      <c r="G22" s="64">
        <f>STDEV(E22:E23)/F22</f>
        <v>4.6571016722810971E-2</v>
      </c>
      <c r="H22" s="5">
        <v>26.5914</v>
      </c>
      <c r="I22" s="23">
        <f>1-(H22-B22)/(C22*E22)</f>
        <v>0.95657754010695406</v>
      </c>
      <c r="J22" s="66">
        <f>AVERAGE(I22:I23)</f>
        <v>0.95502496074795462</v>
      </c>
      <c r="K22" s="13">
        <f>STDEV(I22:I23)/J22</f>
        <v>2.2990799993730061E-3</v>
      </c>
    </row>
    <row r="23" spans="1:16" x14ac:dyDescent="0.25">
      <c r="B23" s="3">
        <v>25.409500000000001</v>
      </c>
      <c r="C23" s="3">
        <v>0.50170000000000003</v>
      </c>
      <c r="D23" s="3">
        <v>25.845800000000001</v>
      </c>
      <c r="E23" s="3">
        <f>(D23-B23)/C23</f>
        <v>0.8696432130755416</v>
      </c>
      <c r="F23" s="24"/>
      <c r="H23" s="5">
        <v>25.4298</v>
      </c>
      <c r="I23" s="23">
        <f>1-(H23-B23)/(C23*E23)</f>
        <v>0.95347238138895507</v>
      </c>
      <c r="K23" s="13"/>
    </row>
    <row r="24" spans="1:16" x14ac:dyDescent="0.25">
      <c r="A24" s="19" t="s">
        <v>18</v>
      </c>
      <c r="B24" s="3">
        <v>24.044499999999999</v>
      </c>
      <c r="C24" s="3">
        <v>0.50060000000000004</v>
      </c>
      <c r="D24" s="3">
        <v>24.5002</v>
      </c>
      <c r="E24" s="3">
        <f>(D24-B24)/C24</f>
        <v>0.91030763084298871</v>
      </c>
      <c r="F24" s="24">
        <f>AVERAGE(E24:E25)</f>
        <v>0.90724962380472729</v>
      </c>
      <c r="G24" s="64">
        <f>STDEV(E24:E25)/F24</f>
        <v>4.7667972671130154E-3</v>
      </c>
      <c r="H24" s="5">
        <v>24.075700000000001</v>
      </c>
      <c r="I24" s="23">
        <f>1-(H24-B24)/(C24*E24)</f>
        <v>0.93153390388413015</v>
      </c>
      <c r="J24" s="66">
        <f>AVERAGE(I24:I25)</f>
        <v>0.92680447953588463</v>
      </c>
      <c r="K24" s="13">
        <f>STDEV(I24:I25)/J24</f>
        <v>7.2166419165946554E-3</v>
      </c>
    </row>
    <row r="25" spans="1:16" x14ac:dyDescent="0.25">
      <c r="B25" s="3">
        <v>19.101099999999999</v>
      </c>
      <c r="C25" s="3">
        <v>0.501</v>
      </c>
      <c r="D25" s="3">
        <v>19.554099999999998</v>
      </c>
      <c r="E25" s="3">
        <f>(D25-B25)/C25</f>
        <v>0.90419161676646587</v>
      </c>
      <c r="F25" s="24"/>
      <c r="H25" s="5">
        <v>19.136399999999998</v>
      </c>
      <c r="I25" s="23">
        <f>1-(H25-B25)/(C25*E25)</f>
        <v>0.9220750551876391</v>
      </c>
      <c r="K25" s="13"/>
    </row>
    <row r="26" spans="1:16" x14ac:dyDescent="0.25">
      <c r="A26" s="14" t="s">
        <v>32</v>
      </c>
      <c r="B26" s="3">
        <v>26.496300000000002</v>
      </c>
      <c r="C26" s="3">
        <v>0.50070000000000003</v>
      </c>
      <c r="D26" s="3">
        <v>26.9648</v>
      </c>
      <c r="E26" s="3">
        <f>(D26-B26)/C26</f>
        <v>0.93569003395246408</v>
      </c>
      <c r="F26" s="24">
        <f>AVERAGE(E26:E27)</f>
        <v>0.93498163333842543</v>
      </c>
      <c r="G26" s="64">
        <f>STDEV(E26:E27)/F26</f>
        <v>1.0714967227642503E-3</v>
      </c>
      <c r="H26" s="5">
        <v>26.5258</v>
      </c>
      <c r="I26" s="23">
        <f>1-(H26-B26)/(C26*E26)</f>
        <v>0.93703308431163534</v>
      </c>
      <c r="J26" s="66">
        <f>AVERAGE(I26:I27)</f>
        <v>0.93589167499322534</v>
      </c>
      <c r="K26" s="13">
        <f>STDEV(I26:I27)/J26</f>
        <v>1.7247685618383339E-3</v>
      </c>
    </row>
    <row r="27" spans="1:16" x14ac:dyDescent="0.25">
      <c r="B27" s="3">
        <v>23.794499999999999</v>
      </c>
      <c r="C27" s="3">
        <v>0.50360000000000005</v>
      </c>
      <c r="D27" s="3">
        <v>24.265000000000001</v>
      </c>
      <c r="E27" s="3">
        <f>(D27-B27)/C27</f>
        <v>0.93427323272438678</v>
      </c>
      <c r="F27" s="24"/>
      <c r="H27" s="5">
        <v>23.825199999999999</v>
      </c>
      <c r="I27" s="23">
        <f>1-(H27-B27)/(C27*E27)</f>
        <v>0.93475026567481523</v>
      </c>
      <c r="K27" s="13"/>
      <c r="M27" s="28"/>
      <c r="N27" s="28"/>
      <c r="O27" s="28"/>
      <c r="P27" s="28"/>
    </row>
    <row r="28" spans="1:16" x14ac:dyDescent="0.25">
      <c r="A28" s="27" t="s">
        <v>15</v>
      </c>
      <c r="B28" s="3">
        <v>20.748200000000001</v>
      </c>
      <c r="C28" s="3">
        <v>0.50349999999999995</v>
      </c>
      <c r="D28" s="3">
        <v>21.228899999999999</v>
      </c>
      <c r="E28" s="3">
        <f>(D28-B28)/C28</f>
        <v>0.95471698113207315</v>
      </c>
      <c r="F28" s="24">
        <f>AVERAGE(E28:E29)</f>
        <v>0.95380920598733832</v>
      </c>
      <c r="G28" s="64">
        <f>STDEV(E28:E29)/F28</f>
        <v>1.3459588282546361E-3</v>
      </c>
      <c r="H28" s="5">
        <v>20.778700000000001</v>
      </c>
      <c r="I28" s="23">
        <f>1-(H28-B28)/(C28*E28)</f>
        <v>0.93655086332431858</v>
      </c>
      <c r="J28" s="66">
        <f>AVERAGE(I28:I29)</f>
        <v>0.93084060371638433</v>
      </c>
      <c r="K28" s="13">
        <f>STDEV(I28:I29)/J28</f>
        <v>8.6755203307315211E-3</v>
      </c>
      <c r="M28" s="28"/>
      <c r="N28" s="28"/>
      <c r="O28" s="28"/>
      <c r="P28" s="28"/>
    </row>
    <row r="29" spans="1:16" x14ac:dyDescent="0.25">
      <c r="A29" s="26"/>
      <c r="B29" s="3">
        <v>20.022400000000001</v>
      </c>
      <c r="C29" s="3">
        <v>0.50319999999999998</v>
      </c>
      <c r="D29" s="3">
        <v>20.501899999999999</v>
      </c>
      <c r="E29" s="3">
        <f>(D29-B29)/C29</f>
        <v>0.95290143084260348</v>
      </c>
      <c r="F29" s="24"/>
      <c r="H29" s="5">
        <v>20.058299999999999</v>
      </c>
      <c r="I29" s="23">
        <f>1-(H29-B29)/(C29*E29)</f>
        <v>0.92513034410845008</v>
      </c>
      <c r="K29" s="13"/>
      <c r="M29" s="28"/>
      <c r="N29" s="28"/>
      <c r="O29" s="28"/>
      <c r="P29" s="28"/>
    </row>
    <row r="30" spans="1:16" x14ac:dyDescent="0.25">
      <c r="A30" s="26" t="s">
        <v>17</v>
      </c>
      <c r="B30" s="3">
        <v>25.0565</v>
      </c>
      <c r="C30" s="3">
        <v>0.50149999999999995</v>
      </c>
      <c r="D30" s="3">
        <v>25.523199999999999</v>
      </c>
      <c r="E30" s="3">
        <f>(D30-B30)/C30</f>
        <v>0.93060817547357821</v>
      </c>
      <c r="F30" s="24">
        <f>AVERAGE(E30:E31)</f>
        <v>0.93154459912312459</v>
      </c>
      <c r="G30" s="64">
        <f>STDEV(E30:E31)/F30</f>
        <v>1.4216206358365067E-3</v>
      </c>
      <c r="H30" s="5">
        <v>25.0899</v>
      </c>
      <c r="I30" s="23">
        <f>1-(H30-B30)/(C30*E30)</f>
        <v>0.92843368330833431</v>
      </c>
      <c r="J30" s="66">
        <f>AVERAGE(I30:I31)</f>
        <v>0.92447819555305433</v>
      </c>
      <c r="K30" s="13">
        <f>STDEV(I30:I31)/J30</f>
        <v>6.0508776261306218E-3</v>
      </c>
      <c r="M30" s="28"/>
      <c r="N30" s="28"/>
      <c r="O30" s="28"/>
      <c r="P30" s="28"/>
    </row>
    <row r="31" spans="1:16" x14ac:dyDescent="0.25">
      <c r="A31" s="26"/>
      <c r="B31" s="3">
        <v>27.615500000000001</v>
      </c>
      <c r="C31" s="3">
        <v>0.50060000000000004</v>
      </c>
      <c r="D31" s="3">
        <v>28.0823</v>
      </c>
      <c r="E31" s="3">
        <f>(D31-B31)/C31</f>
        <v>0.93248102277267109</v>
      </c>
      <c r="F31" s="24"/>
      <c r="H31" s="5">
        <v>27.6526</v>
      </c>
      <c r="I31" s="23">
        <f>1-(H31-B31)/(C31*E31)</f>
        <v>0.92052270779777445</v>
      </c>
      <c r="K31" s="13"/>
      <c r="M31" s="28"/>
      <c r="N31" s="28"/>
      <c r="O31" s="28"/>
      <c r="P31" s="28"/>
    </row>
    <row r="32" spans="1:16" x14ac:dyDescent="0.25">
      <c r="A32" s="26" t="s">
        <v>42</v>
      </c>
      <c r="B32" s="3">
        <v>24.729600000000001</v>
      </c>
      <c r="C32" s="3">
        <v>0.50049999999999994</v>
      </c>
      <c r="D32" s="3">
        <v>25.1676</v>
      </c>
      <c r="E32" s="3">
        <f>(D32-B32)/C32</f>
        <v>0.87512487512487291</v>
      </c>
      <c r="F32" s="24">
        <f>AVERAGE(E32:E33)</f>
        <v>0.87527455574970059</v>
      </c>
      <c r="G32" s="64">
        <f>STDEV(E32:E33)/F32</f>
        <v>2.418445369687069E-4</v>
      </c>
      <c r="H32" s="5">
        <v>24.7575</v>
      </c>
      <c r="I32" s="23">
        <f>1-(H32-B32)/(C32*E32)</f>
        <v>0.93630136986301604</v>
      </c>
      <c r="J32" s="66">
        <f>AVERAGE(I32:I33)</f>
        <v>0.9374779369269457</v>
      </c>
      <c r="K32" s="13">
        <f>STDEV(I32:I33)/J32</f>
        <v>1.7748866755255444E-3</v>
      </c>
      <c r="M32" s="28"/>
      <c r="N32" s="28"/>
      <c r="O32" s="28"/>
      <c r="P32" s="28"/>
    </row>
    <row r="33" spans="1:16" x14ac:dyDescent="0.25">
      <c r="A33" s="26"/>
      <c r="B33" s="3">
        <v>24.354399999999998</v>
      </c>
      <c r="C33" s="3">
        <v>0.50090000000000001</v>
      </c>
      <c r="D33" s="3">
        <v>24.792899999999999</v>
      </c>
      <c r="E33" s="3">
        <f>(D33-B33)/C33</f>
        <v>0.87542423637452826</v>
      </c>
      <c r="F33" s="24"/>
      <c r="H33" s="5">
        <v>24.3813</v>
      </c>
      <c r="I33" s="23">
        <f>1-(H33-B33)/(C33*E33)</f>
        <v>0.93865450399087536</v>
      </c>
      <c r="K33" s="13"/>
      <c r="M33" s="28"/>
      <c r="N33" s="28"/>
      <c r="O33" s="28"/>
      <c r="P33" s="28"/>
    </row>
    <row r="34" spans="1:16" x14ac:dyDescent="0.25">
      <c r="A34" s="26" t="s">
        <v>76</v>
      </c>
      <c r="B34" s="3">
        <v>24.4285</v>
      </c>
      <c r="C34" s="3">
        <v>0.502</v>
      </c>
      <c r="D34" s="3">
        <v>24.8718</v>
      </c>
      <c r="E34" s="3">
        <f>(D34-B34)/C34</f>
        <v>0.88306772908366671</v>
      </c>
      <c r="F34" s="24">
        <f>AVERAGE(E34:E35)</f>
        <v>0.87884759392788625</v>
      </c>
      <c r="G34" s="64">
        <f>STDEV(E34:E35)/F34</f>
        <v>6.7909071078846635E-3</v>
      </c>
      <c r="H34" s="5">
        <v>24.461500000000001</v>
      </c>
      <c r="I34" s="23">
        <f>1-(H34-B34)/(C34*E34)</f>
        <v>0.92555831265508415</v>
      </c>
      <c r="J34" s="66">
        <f>AVERAGE(I34:I35)</f>
        <v>0.92540977877188402</v>
      </c>
      <c r="K34" s="13">
        <f>STDEV(I34:I35)/J34</f>
        <v>2.2698985564256082E-4</v>
      </c>
      <c r="M34" s="28"/>
      <c r="N34" s="28"/>
      <c r="O34" s="28"/>
      <c r="P34" s="28"/>
    </row>
    <row r="35" spans="1:16" x14ac:dyDescent="0.25">
      <c r="A35" s="26"/>
      <c r="B35" s="3">
        <v>26.296299999999999</v>
      </c>
      <c r="C35" s="3">
        <v>0.50329999999999997</v>
      </c>
      <c r="D35" s="3">
        <v>26.736499999999999</v>
      </c>
      <c r="E35" s="3">
        <f>(D35-B35)/C35</f>
        <v>0.87462745877210579</v>
      </c>
      <c r="F35" s="24"/>
      <c r="H35" s="5">
        <v>26.3292</v>
      </c>
      <c r="I35" s="23">
        <f>1-(H35-B35)/(C35*E35)</f>
        <v>0.92526124488868378</v>
      </c>
      <c r="K35" s="13"/>
    </row>
    <row r="36" spans="1:16" x14ac:dyDescent="0.25">
      <c r="A36" s="26" t="s">
        <v>19</v>
      </c>
      <c r="B36" s="3">
        <v>24.847999999999999</v>
      </c>
      <c r="C36" s="3">
        <v>0.50049999999999994</v>
      </c>
      <c r="D36" s="3">
        <v>25.310500000000001</v>
      </c>
      <c r="E36" s="3">
        <f>(D36-B36)/C36</f>
        <v>0.92407592407592842</v>
      </c>
      <c r="F36" s="24">
        <f>AVERAGE(E36:E37)</f>
        <v>0.9226639588481711</v>
      </c>
      <c r="G36" s="64">
        <f>STDEV(E36:E37)/F36</f>
        <v>2.1641902835204323E-3</v>
      </c>
      <c r="H36" s="5">
        <v>24.860499999999998</v>
      </c>
      <c r="I36" s="23">
        <f>1-(H36-B36)/(C36*E36)</f>
        <v>0.97297297297297458</v>
      </c>
      <c r="J36" s="66">
        <f>AVERAGE(I36:I37)</f>
        <v>0.97350228393292693</v>
      </c>
      <c r="K36" s="13">
        <f>STDEV(I36:I37)/J36</f>
        <v>7.6893372581846259E-4</v>
      </c>
    </row>
    <row r="37" spans="1:16" x14ac:dyDescent="0.25">
      <c r="A37" s="26"/>
      <c r="B37" s="3">
        <v>20.090199999999999</v>
      </c>
      <c r="C37" s="3">
        <v>0.50160000000000005</v>
      </c>
      <c r="D37" s="3">
        <v>20.552299999999999</v>
      </c>
      <c r="E37" s="3">
        <f>(D37-B37)/C37</f>
        <v>0.92125199362041366</v>
      </c>
      <c r="F37" s="24"/>
      <c r="H37" s="5">
        <v>20.1022</v>
      </c>
      <c r="I37" s="23">
        <f>1-(H37-B37)/(C37*E37)</f>
        <v>0.97403159489287927</v>
      </c>
      <c r="K37" s="13"/>
    </row>
    <row r="38" spans="1:16" x14ac:dyDescent="0.25">
      <c r="A38" s="26" t="s">
        <v>43</v>
      </c>
      <c r="B38" s="3">
        <v>22.390999999999998</v>
      </c>
      <c r="C38" s="3">
        <v>0.50229999999999997</v>
      </c>
      <c r="D38" s="3">
        <v>22.861899999999999</v>
      </c>
      <c r="E38" s="3">
        <f>(D38-B38)/C38</f>
        <v>0.93748755723671184</v>
      </c>
      <c r="F38" s="24">
        <f>AVERAGE(E38:E39)</f>
        <v>0.93582155860642013</v>
      </c>
      <c r="G38" s="64">
        <f>STDEV(E38:E39)/F38</f>
        <v>2.5176571710552294E-3</v>
      </c>
      <c r="H38" s="5">
        <v>22.3962</v>
      </c>
      <c r="I38" s="23">
        <f>1-(H38-B38)/(C38*E38)</f>
        <v>0.98895731577829249</v>
      </c>
      <c r="J38" s="66">
        <f>AVERAGE(I38:I39)</f>
        <v>0.98872908378352276</v>
      </c>
      <c r="K38" s="13">
        <f>STDEV(I38:I39)/J38</f>
        <v>3.2644815214272638E-4</v>
      </c>
    </row>
    <row r="39" spans="1:16" x14ac:dyDescent="0.25">
      <c r="B39" s="3">
        <v>24.729199999999999</v>
      </c>
      <c r="C39" s="3">
        <v>0.50270000000000004</v>
      </c>
      <c r="D39" s="3">
        <v>25.198799999999999</v>
      </c>
      <c r="E39" s="3">
        <f>(D39-B39)/C39</f>
        <v>0.93415555997612842</v>
      </c>
      <c r="F39" s="24"/>
      <c r="H39" s="5">
        <v>24.7346</v>
      </c>
      <c r="I39" s="23">
        <f>1-(H39-B39)/(C39*E39)</f>
        <v>0.98850085178875291</v>
      </c>
      <c r="K39" s="13"/>
    </row>
    <row r="40" spans="1:16" x14ac:dyDescent="0.25">
      <c r="F40" s="5"/>
      <c r="I40" s="22"/>
    </row>
    <row r="41" spans="1:16" x14ac:dyDescent="0.25">
      <c r="F41" s="5"/>
      <c r="I41" s="22"/>
      <c r="J41" s="67"/>
      <c r="K41" s="69"/>
    </row>
    <row r="42" spans="1:16" x14ac:dyDescent="0.25">
      <c r="A42" s="26"/>
      <c r="F42" s="5"/>
      <c r="I42" s="22"/>
      <c r="J42" s="68"/>
      <c r="K42" s="70"/>
    </row>
    <row r="43" spans="1:16" x14ac:dyDescent="0.25">
      <c r="A43" s="25"/>
      <c r="F43" s="5"/>
      <c r="I43" s="22"/>
      <c r="J43" s="68"/>
      <c r="K43" s="70"/>
    </row>
    <row r="44" spans="1:16" x14ac:dyDescent="0.25">
      <c r="A44" s="25"/>
      <c r="F44" s="5"/>
      <c r="I44" s="22"/>
    </row>
    <row r="45" spans="1:16" x14ac:dyDescent="0.25">
      <c r="F45" s="5"/>
      <c r="I45" s="22"/>
    </row>
    <row r="46" spans="1:16" x14ac:dyDescent="0.25">
      <c r="F46" s="5"/>
      <c r="I46" s="22"/>
    </row>
    <row r="47" spans="1:16" x14ac:dyDescent="0.25">
      <c r="F47" s="5"/>
      <c r="I47" s="22"/>
    </row>
    <row r="48" spans="1:16" x14ac:dyDescent="0.25">
      <c r="F48" s="5"/>
      <c r="I48" s="22"/>
    </row>
    <row r="49" spans="6:6" x14ac:dyDescent="0.25">
      <c r="F49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6"/>
  <sheetViews>
    <sheetView tabSelected="1" workbookViewId="0">
      <selection activeCell="R27" sqref="R27"/>
    </sheetView>
  </sheetViews>
  <sheetFormatPr defaultRowHeight="15" x14ac:dyDescent="0.25"/>
  <cols>
    <col min="2" max="2" width="24" style="18" bestFit="1" customWidth="1"/>
    <col min="3" max="14" width="9.140625" style="15"/>
    <col min="15" max="15" width="9.85546875" style="15" bestFit="1" customWidth="1"/>
    <col min="16" max="16" width="9.140625" style="16"/>
    <col min="18" max="18" width="16.5703125" bestFit="1" customWidth="1"/>
  </cols>
  <sheetData>
    <row r="1" spans="2:16" x14ac:dyDescent="0.25">
      <c r="B1" s="71" t="s">
        <v>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2:16" ht="15.75" thickBot="1" x14ac:dyDescent="0.3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2:16" x14ac:dyDescent="0.25">
      <c r="B3" s="37" t="s">
        <v>0</v>
      </c>
      <c r="C3" s="37" t="s">
        <v>20</v>
      </c>
      <c r="D3" s="38" t="s">
        <v>21</v>
      </c>
      <c r="E3" s="37" t="s">
        <v>22</v>
      </c>
      <c r="F3" s="38" t="s">
        <v>23</v>
      </c>
      <c r="G3" s="37" t="s">
        <v>24</v>
      </c>
      <c r="H3" s="38" t="s">
        <v>25</v>
      </c>
      <c r="I3" s="37" t="s">
        <v>26</v>
      </c>
      <c r="J3" s="38" t="s">
        <v>27</v>
      </c>
      <c r="K3" s="37" t="s">
        <v>28</v>
      </c>
      <c r="L3" s="38" t="s">
        <v>29</v>
      </c>
      <c r="M3" s="37" t="s">
        <v>30</v>
      </c>
      <c r="N3" s="38" t="s">
        <v>31</v>
      </c>
      <c r="O3" s="38" t="s">
        <v>64</v>
      </c>
      <c r="P3" s="38" t="s">
        <v>6</v>
      </c>
    </row>
    <row r="4" spans="2:16" x14ac:dyDescent="0.25">
      <c r="B4" s="14" t="s">
        <v>32</v>
      </c>
      <c r="C4" s="6">
        <f>IF(ISNA(VLOOKUP($B4, Jan!$A$2:$K$39,11,FALSE))=TRUE,"--",VLOOKUP($B4,Jan!$A$2:$K$39,11,FALSE))</f>
        <v>0.91813013059076987</v>
      </c>
      <c r="D4" s="6">
        <f>IF(ISNA(VLOOKUP($B4,Feb!$A$2:$L$39,12,FALSE))=TRUE,"--",VLOOKUP($B4,Feb!$A$2:$L$39,12,FALSE))</f>
        <v>0.90379900980051953</v>
      </c>
      <c r="E4" s="6">
        <f>IF(ISNA(VLOOKUP($B4,March!$A$2:$L$39,12,FALSE))=TRUE,"--",VLOOKUP($B4,March!$A$2:$L$39,12,FALSE))</f>
        <v>0.96383809328127878</v>
      </c>
      <c r="F4" s="6">
        <f>IF(ISNA(VLOOKUP($B4,April!$A$2:$K$41,11,FALSE))=TRUE,"--",VLOOKUP($B4,April!$A$2:$K$41,11,FALSE))</f>
        <v>0.9129001801046901</v>
      </c>
      <c r="G4" s="6">
        <f>IF(ISNA(VLOOKUP($B4,May!$A$2:$K$41,11,FALSE))=TRUE,"--",VLOOKUP($B4,May!$A$2:$K$41,11,FALSE))</f>
        <v>0.93294041260812222</v>
      </c>
      <c r="H4" s="6">
        <f>IF(ISNA(VLOOKUP($B4,June!$A$2:$K$29,11,FALSE))=TRUE,"--",VLOOKUP($B4,June!$A$2:$K$29,11,FALSE))</f>
        <v>0.9410452346473932</v>
      </c>
      <c r="I4" s="6">
        <f>IF(ISNA(VLOOKUP($B4,July!$A$2:$K$33,11,FALSE))=TRUE,"--",VLOOKUP($B4,July!$A$2:$K$33,11,FALSE))</f>
        <v>0.91768297034927315</v>
      </c>
      <c r="J4" s="6">
        <f>IF(ISNA(VLOOKUP($B4,August!$A$2:$K$29,11,FALSE))=TRUE,"--",VLOOKUP($B4,August!$A$2:$K$29,11,FALSE))</f>
        <v>0.91273423635003192</v>
      </c>
      <c r="K4" s="6">
        <f>IF(ISNA(VLOOKUP($B4,Sept.!$A$2:$Q$70,10,FALSE))=TRUE,"--",VLOOKUP($B4,Sept.!$A$2:$Q$70,10,FALSE))</f>
        <v>0.92134037064756502</v>
      </c>
      <c r="L4" s="6">
        <f>IF(ISNA(VLOOKUP($B4,Oct.!$A$2:$Q$70,10,FALSE))=TRUE,"--",VLOOKUP($B4,Oct.!$A$2:$Q$70,10,FALSE))</f>
        <v>0.93018592203034001</v>
      </c>
      <c r="M4" s="6">
        <f>IF(ISNA(VLOOKUP($B4,Nov.!$A$2:$K$33,10,FALSE))=TRUE,"--",VLOOKUP($B4,Nov.!$A$2:$K$33,10,FALSE))</f>
        <v>0.93337415541632218</v>
      </c>
      <c r="N4" s="6">
        <f>IF(ISNA(VLOOKUP($B4,Dec.!$A$2:$J$39,10,FALSE))=TRUE,"--",VLOOKUP($B4,Dec.!$A$2:$J$39,10,FALSE))</f>
        <v>0.93589167499322534</v>
      </c>
      <c r="O4" s="34">
        <f>AVERAGE(C4:N4)</f>
        <v>0.92698853256829417</v>
      </c>
      <c r="P4" s="35">
        <f>STDEV(C4:N4)/O4</f>
        <v>1.7387088058860821E-2</v>
      </c>
    </row>
    <row r="5" spans="2:16" x14ac:dyDescent="0.25">
      <c r="B5" s="14" t="s">
        <v>72</v>
      </c>
      <c r="C5" s="6" t="str">
        <f>IF(ISNA(VLOOKUP($B5, Jan!$A$2:$K$39,11,FALSE))=TRUE,"--",VLOOKUP($B5,Jan!$A$2:$K$39,11,FALSE))</f>
        <v>--</v>
      </c>
      <c r="D5" s="6" t="str">
        <f>IF(ISNA(VLOOKUP($B5,Feb!$A$2:$L$39,12,FALSE))=TRUE,"--",VLOOKUP($B5,Feb!$A$2:$L$39,12,FALSE))</f>
        <v>--</v>
      </c>
      <c r="E5" s="6" t="str">
        <f>IF(ISNA(VLOOKUP($B5,March!$A$2:$L$39,12,FALSE))=TRUE,"--",VLOOKUP($B5,March!$A$2:$L$39,12,FALSE))</f>
        <v>--</v>
      </c>
      <c r="F5" s="6" t="str">
        <f>IF(ISNA(VLOOKUP($B5,April!$A$2:$K$41,11,FALSE))=TRUE,"--",VLOOKUP($B5,April!$A$2:$K$41,11,FALSE))</f>
        <v>--</v>
      </c>
      <c r="G5" s="6" t="str">
        <f>IF(ISNA(VLOOKUP($B5,May!$A$2:$K$41,11,FALSE))=TRUE,"--",VLOOKUP($B5,May!$A$2:$K$41,11,FALSE))</f>
        <v>--</v>
      </c>
      <c r="H5" s="6" t="str">
        <f>IF(ISNA(VLOOKUP($B5,June!$A$2:$K$29,11,FALSE))=TRUE,"--",VLOOKUP($B5,June!$A$2:$K$29,11,FALSE))</f>
        <v>--</v>
      </c>
      <c r="I5" s="6" t="str">
        <f>IF(ISNA(VLOOKUP($B5,July!$A$2:$K$33,11,FALSE))=TRUE,"--",VLOOKUP($B5,July!$A$2:$K$33,11,FALSE))</f>
        <v>--</v>
      </c>
      <c r="J5" s="6" t="str">
        <f>IF(ISNA(VLOOKUP($B5,August!$A$2:$K$29,11,FALSE))=TRUE,"--",VLOOKUP($B5,August!$A$2:$K$29,11,FALSE))</f>
        <v>--</v>
      </c>
      <c r="K5" s="6" t="str">
        <f>IF(ISNA(VLOOKUP($B5,Sept.!$A$2:$Q$70,10,FALSE))=TRUE,"--",VLOOKUP($B5,Sept.!$A$2:$Q$70,10,FALSE))</f>
        <v>--</v>
      </c>
      <c r="L5" s="6">
        <f>IF(ISNA(VLOOKUP($B5,Oct.!$A$2:$Q$70,10,FALSE))=TRUE,"--",VLOOKUP($B5,Oct.!$A$2:$Q$70,10,FALSE))</f>
        <v>0.99356743186296437</v>
      </c>
      <c r="M5" s="6">
        <f>IF(ISNA(VLOOKUP($B5,Nov.!$A$2:$K$33,10,FALSE))=TRUE,"--",VLOOKUP($B5,Nov.!$A$2:$K$33,10,FALSE))</f>
        <v>1.0017179312258113</v>
      </c>
      <c r="N5" s="6" t="str">
        <f>IF(ISNA(VLOOKUP($B5,Dec.!$A$2:$J$39,10,FALSE))=TRUE,"--",VLOOKUP($B5,Dec.!$A$2:$J$39,10,FALSE))</f>
        <v>--</v>
      </c>
      <c r="O5" s="34">
        <f>AVERAGE(C5:N5)</f>
        <v>0.99764268154438784</v>
      </c>
      <c r="P5" s="35">
        <f>STDEV(C5:N5)/O5</f>
        <v>5.7768913421025192E-3</v>
      </c>
    </row>
    <row r="6" spans="2:16" x14ac:dyDescent="0.25">
      <c r="B6" s="14" t="s">
        <v>38</v>
      </c>
      <c r="C6" s="6">
        <f>IF(ISNA(VLOOKUP($B6, Jan!$A$2:$K$39,11,FALSE))=TRUE,"--",VLOOKUP($B6,Jan!$A$2:$K$39,11,FALSE))</f>
        <v>0.9438259849223436</v>
      </c>
      <c r="D6" s="6">
        <f>IF(ISNA(VLOOKUP($B6,Feb!$A$2:$L$39,12,FALSE))=TRUE,"--",VLOOKUP($B6,Feb!$A$2:$L$39,12,FALSE))</f>
        <v>0.94290021246542666</v>
      </c>
      <c r="E6" s="6">
        <f>IF(ISNA(VLOOKUP($B6,March!$A$2:$L$39,12,FALSE))=TRUE,"--",VLOOKUP($B6,March!$A$2:$L$39,12,FALSE))</f>
        <v>0.97247119078104582</v>
      </c>
      <c r="F6" s="6">
        <f>IF(ISNA(VLOOKUP($B6,April!$A$2:$K$41,11,FALSE))=TRUE,"--",VLOOKUP($B6,April!$A$2:$K$41,11,FALSE))</f>
        <v>0.94318294804872504</v>
      </c>
      <c r="G6" s="6">
        <f>IF(ISNA(VLOOKUP($B6,May!$A$2:$K$41,11,FALSE))=TRUE,"--",VLOOKUP($B6,May!$A$2:$K$41,11,FALSE))</f>
        <v>0.95497624963888494</v>
      </c>
      <c r="H6" s="6">
        <f>IF(ISNA(VLOOKUP($B6,June!$A$2:$K$29,11,FALSE))=TRUE,"--",VLOOKUP($B6,June!$A$2:$K$29,11,FALSE))</f>
        <v>0.93799150579557056</v>
      </c>
      <c r="I6" s="6">
        <f>IF(ISNA(VLOOKUP($B6,July!$A$2:$K$33,11,FALSE))=TRUE,"--",VLOOKUP($B6,July!$A$2:$K$33,11,FALSE))</f>
        <v>0.94878700440141217</v>
      </c>
      <c r="J6" s="6">
        <f>IF(ISNA(VLOOKUP($B6,August!$A$2:$K$29,11,FALSE))=TRUE,"--",VLOOKUP($B6,August!$A$2:$K$29,11,FALSE))</f>
        <v>0.9423664212405416</v>
      </c>
      <c r="K6" s="6">
        <f>IF(ISNA(VLOOKUP($B6,Sept.!$A$2:$Q$70,10,FALSE))=TRUE,"--",VLOOKUP($B6,Sept.!$A$2:$Q$70,10,FALSE))</f>
        <v>0.9504338230415259</v>
      </c>
      <c r="L6" s="6">
        <f>IF(ISNA(VLOOKUP($B6,Oct.!$A$2:$Q$70,10,FALSE))=TRUE,"--",VLOOKUP($B6,Oct.!$A$2:$Q$70,10,FALSE))</f>
        <v>0.94192175308629333</v>
      </c>
      <c r="M6" s="6">
        <f>IF(ISNA(VLOOKUP($B6,Nov.!$A$2:$K$33,10,FALSE))=TRUE,"--",VLOOKUP($B6,Nov.!$A$2:$K$33,10,FALSE))</f>
        <v>0.94306883552172449</v>
      </c>
      <c r="N6" s="6">
        <f>IF(ISNA(VLOOKUP($B6,Dec.!$A$2:$J$39,10,FALSE))=TRUE,"--",VLOOKUP($B6,Dec.!$A$2:$J$39,10,FALSE))</f>
        <v>0.93548637288324477</v>
      </c>
      <c r="O6" s="34">
        <f t="shared" ref="O6:O37" si="0">AVERAGE(C6:N6)</f>
        <v>0.94645102515222834</v>
      </c>
      <c r="P6" s="35">
        <f t="shared" ref="P6:P37" si="1">STDEV(C6:N6)/O6</f>
        <v>1.0281744978823289E-2</v>
      </c>
    </row>
    <row r="7" spans="2:16" x14ac:dyDescent="0.25">
      <c r="B7" s="14" t="s">
        <v>55</v>
      </c>
      <c r="C7" s="6">
        <f>IF(ISNA(VLOOKUP($B7, Jan!$A$2:$K$39,11,FALSE))=TRUE,"--",VLOOKUP($B7,Jan!$A$2:$K$39,11,FALSE))</f>
        <v>0.94966465854270765</v>
      </c>
      <c r="D7" s="6">
        <f>IF(ISNA(VLOOKUP($B7,Feb!$A$2:$L$39,12,FALSE))=TRUE,"--",VLOOKUP($B7,Feb!$A$2:$L$39,12,FALSE))</f>
        <v>0.95344287416572659</v>
      </c>
      <c r="E7" s="6">
        <f>IF(ISNA(VLOOKUP($B7,March!$A$2:$L$39,12,FALSE))=TRUE,"--",VLOOKUP($B7,March!$A$2:$L$39,12,FALSE))</f>
        <v>0.97595854922279501</v>
      </c>
      <c r="F7" s="6">
        <f>IF(ISNA(VLOOKUP($B7,April!$A$2:$K$41,11,FALSE))=TRUE,"--",VLOOKUP($B7,April!$A$2:$K$41,11,FALSE))</f>
        <v>0.94248146869962679</v>
      </c>
      <c r="G7" s="6" t="str">
        <f>IF(ISNA(VLOOKUP($B7,May!$A$2:$K$41,11,FALSE))=TRUE,"--",VLOOKUP($B7,May!$A$2:$K$41,11,FALSE))</f>
        <v>--</v>
      </c>
      <c r="H7" s="6" t="str">
        <f>IF(ISNA(VLOOKUP($B7,June!$A$2:$K$29,11,FALSE))=TRUE,"--",VLOOKUP($B7,June!$A$2:$K$29,11,FALSE))</f>
        <v>--</v>
      </c>
      <c r="I7" s="6" t="str">
        <f>IF(ISNA(VLOOKUP($B7,July!$A$2:$K$33,11,FALSE))=TRUE,"--",VLOOKUP($B7,July!$A$2:$K$33,11,FALSE))</f>
        <v>--</v>
      </c>
      <c r="J7" s="6" t="str">
        <f>IF(ISNA(VLOOKUP($B7,August!$A$2:$K$29,11,FALSE))=TRUE,"--",VLOOKUP($B7,August!$A$2:$K$29,11,FALSE))</f>
        <v>--</v>
      </c>
      <c r="K7" s="6" t="str">
        <f>IF(ISNA(VLOOKUP($B7,Sept.!$A$2:$Q$70,10,FALSE))=TRUE,"--",VLOOKUP($B7,Sept.!$A$2:$Q$70,10,FALSE))</f>
        <v>--</v>
      </c>
      <c r="L7" s="6" t="str">
        <f>IF(ISNA(VLOOKUP($B7,Oct.!$A$2:$Q$70,10,FALSE))=TRUE,"--",VLOOKUP($B7,Oct.!$A$2:$Q$70,10,FALSE))</f>
        <v>--</v>
      </c>
      <c r="M7" s="6" t="str">
        <f>IF(ISNA(VLOOKUP($B7,Nov.!$A$2:$K$33,10,FALSE))=TRUE,"--",VLOOKUP($B7,Nov.!$A$2:$K$33,10,FALSE))</f>
        <v>--</v>
      </c>
      <c r="N7" s="6">
        <f>IF(ISNA(VLOOKUP($B7,Dec.!$A$2:$J$39,10,FALSE))=TRUE,"--",VLOOKUP($B7,Dec.!$A$2:$J$39,10,FALSE))</f>
        <v>0.96663905989841115</v>
      </c>
      <c r="O7" s="34">
        <f t="shared" si="0"/>
        <v>0.95763732210585351</v>
      </c>
      <c r="P7" s="35">
        <f t="shared" si="1"/>
        <v>1.4083219368863449E-2</v>
      </c>
    </row>
    <row r="8" spans="2:16" x14ac:dyDescent="0.25">
      <c r="B8" s="14" t="s">
        <v>56</v>
      </c>
      <c r="C8" s="6">
        <f>IF(ISNA(VLOOKUP($B8, Jan!$A$2:$K$39,11,FALSE))=TRUE,"--",VLOOKUP($B8,Jan!$A$2:$K$39,11,FALSE))</f>
        <v>0.94705617268947107</v>
      </c>
      <c r="D8" s="6">
        <f>IF(ISNA(VLOOKUP($B8,Feb!$A$2:$L$39,12,FALSE))=TRUE,"--",VLOOKUP($B8,Feb!$A$2:$L$39,12,FALSE))</f>
        <v>0.95135232963184435</v>
      </c>
      <c r="E8" s="6">
        <f>IF(ISNA(VLOOKUP($B8,March!$A$2:$L$39,12,FALSE))=TRUE,"--",VLOOKUP($B8,March!$A$2:$L$39,12,FALSE))</f>
        <v>0.97399328859060508</v>
      </c>
      <c r="F8" s="6">
        <f>IF(ISNA(VLOOKUP($B8,April!$A$2:$K$41,11,FALSE))=TRUE,"--",VLOOKUP($B8,April!$A$2:$K$41,11,FALSE))</f>
        <v>0.95560513216938725</v>
      </c>
      <c r="G8" s="6">
        <f>IF(ISNA(VLOOKUP($B8,May!$A$2:$K$41,11,FALSE))=TRUE,"--",VLOOKUP($B8,May!$A$2:$K$41,11,FALSE))</f>
        <v>0.9445173383867338</v>
      </c>
      <c r="H8" s="6" t="str">
        <f>IF(ISNA(VLOOKUP($B8,June!$A$2:$K$29,11,FALSE))=TRUE,"--",VLOOKUP($B8,June!$A$2:$K$29,11,FALSE))</f>
        <v>--</v>
      </c>
      <c r="I8" s="6" t="str">
        <f>IF(ISNA(VLOOKUP($B8,July!$A$2:$K$33,11,FALSE))=TRUE,"--",VLOOKUP($B8,July!$A$2:$K$33,11,FALSE))</f>
        <v>--</v>
      </c>
      <c r="J8" s="6" t="str">
        <f>IF(ISNA(VLOOKUP($B8,August!$A$2:$K$29,11,FALSE))=TRUE,"--",VLOOKUP($B8,August!$A$2:$K$29,11,FALSE))</f>
        <v>--</v>
      </c>
      <c r="K8" s="6" t="str">
        <f>IF(ISNA(VLOOKUP($B8,Sept.!$A$2:$Q$70,10,FALSE))=TRUE,"--",VLOOKUP($B8,Sept.!$A$2:$Q$70,10,FALSE))</f>
        <v>--</v>
      </c>
      <c r="L8" s="6">
        <f>IF(ISNA(VLOOKUP($B8,Oct.!$A$2:$Q$70,10,FALSE))=TRUE,"--",VLOOKUP($B8,Oct.!$A$2:$Q$70,10,FALSE))</f>
        <v>0.94948494295499497</v>
      </c>
      <c r="M8" s="6">
        <f>IF(ISNA(VLOOKUP($B8,Nov.!$A$2:$K$33,10,FALSE))=TRUE,"--",VLOOKUP($B8,Nov.!$A$2:$K$33,10,FALSE))</f>
        <v>0.94768251924180025</v>
      </c>
      <c r="N8" s="6">
        <f>IF(ISNA(VLOOKUP($B8,Dec.!$A$2:$J$39,10,FALSE))=TRUE,"--",VLOOKUP($B8,Dec.!$A$2:$J$39,10,FALSE))</f>
        <v>0.93652229068572779</v>
      </c>
      <c r="O8" s="34">
        <f t="shared" si="0"/>
        <v>0.9507767517938206</v>
      </c>
      <c r="P8" s="35">
        <f>STDEV(C8:N8)/O8</f>
        <v>1.1453538322717094E-2</v>
      </c>
    </row>
    <row r="9" spans="2:16" x14ac:dyDescent="0.25">
      <c r="B9" s="14" t="s">
        <v>57</v>
      </c>
      <c r="C9" s="6">
        <f>IF(ISNA(VLOOKUP($B9, Jan!$A$2:$K$39,11,FALSE))=TRUE,"--",VLOOKUP($B9,Jan!$A$2:$K$39,11,FALSE))</f>
        <v>0.94390973777946829</v>
      </c>
      <c r="D9" s="6">
        <f>IF(ISNA(VLOOKUP($B9,Feb!$A$2:$L$39,12,FALSE))=TRUE,"--",VLOOKUP($B9,Feb!$A$2:$L$39,12,FALSE))</f>
        <v>0.965861864148572</v>
      </c>
      <c r="E9" s="6">
        <f>IF(ISNA(VLOOKUP($B9,March!$A$2:$L$39,12,FALSE))=TRUE,"--",VLOOKUP($B9,March!$A$2:$L$39,12,FALSE))</f>
        <v>0.97663746349603187</v>
      </c>
      <c r="F9" s="6">
        <f>IF(ISNA(VLOOKUP($B9,April!$A$2:$K$41,11,FALSE))=TRUE,"--",VLOOKUP($B9,April!$A$2:$K$41,11,FALSE))</f>
        <v>0.95854262199588658</v>
      </c>
      <c r="G9" s="6">
        <f>IF(ISNA(VLOOKUP($B9,May!$A$2:$K$41,11,FALSE))=TRUE,"--",VLOOKUP($B9,May!$A$2:$K$41,11,FALSE))</f>
        <v>0.94988569232269982</v>
      </c>
      <c r="H9" s="6" t="str">
        <f>IF(ISNA(VLOOKUP($B9,June!$A$2:$K$29,11,FALSE))=TRUE,"--",VLOOKUP($B9,June!$A$2:$K$29,11,FALSE))</f>
        <v>--</v>
      </c>
      <c r="I9" s="6" t="str">
        <f>IF(ISNA(VLOOKUP($B9,July!$A$2:$K$33,11,FALSE))=TRUE,"--",VLOOKUP($B9,July!$A$2:$K$33,11,FALSE))</f>
        <v>--</v>
      </c>
      <c r="J9" s="6" t="str">
        <f>IF(ISNA(VLOOKUP($B9,August!$A$2:$K$29,11,FALSE))=TRUE,"--",VLOOKUP($B9,August!$A$2:$K$29,11,FALSE))</f>
        <v>--</v>
      </c>
      <c r="K9" s="6" t="str">
        <f>IF(ISNA(VLOOKUP($B9,Sept.!$A$2:$Q$70,10,FALSE))=TRUE,"--",VLOOKUP($B9,Sept.!$A$2:$Q$70,10,FALSE))</f>
        <v>--</v>
      </c>
      <c r="L9" s="6">
        <f>IF(ISNA(VLOOKUP($B9,Oct.!$A$2:$Q$70,10,FALSE))=TRUE,"--",VLOOKUP($B9,Oct.!$A$2:$Q$70,10,FALSE))</f>
        <v>0.9564106447407027</v>
      </c>
      <c r="M9" s="6">
        <f>IF(ISNA(VLOOKUP($B9,Nov.!$A$2:$K$33,10,FALSE))=TRUE,"--",VLOOKUP($B9,Nov.!$A$2:$K$33,10,FALSE))</f>
        <v>0.95129192322363199</v>
      </c>
      <c r="N9" s="6">
        <f>IF(ISNA(VLOOKUP($B9,Dec.!$A$2:$J$39,10,FALSE))=TRUE,"--",VLOOKUP($B9,Dec.!$A$2:$J$39,10,FALSE))</f>
        <v>0.95502496074795462</v>
      </c>
      <c r="O9" s="34">
        <f t="shared" si="0"/>
        <v>0.95719561355686855</v>
      </c>
      <c r="P9" s="35">
        <f t="shared" si="1"/>
        <v>1.0632360620047519E-2</v>
      </c>
    </row>
    <row r="10" spans="2:16" x14ac:dyDescent="0.25">
      <c r="B10" s="14" t="s">
        <v>73</v>
      </c>
      <c r="C10" s="6" t="str">
        <f>IF(ISNA(VLOOKUP($B10, Jan!$A$2:$K$39,11,FALSE))=TRUE,"--",VLOOKUP($B10,Jan!$A$2:$K$39,11,FALSE))</f>
        <v>--</v>
      </c>
      <c r="D10" s="6" t="str">
        <f>IF(ISNA(VLOOKUP($B10,Feb!$A$2:$L$39,12,FALSE))=TRUE,"--",VLOOKUP($B10,Feb!$A$2:$L$39,12,FALSE))</f>
        <v>--</v>
      </c>
      <c r="E10" s="6" t="str">
        <f>IF(ISNA(VLOOKUP($B10,March!$A$2:$L$39,12,FALSE))=TRUE,"--",VLOOKUP($B10,March!$A$2:$L$39,12,FALSE))</f>
        <v>--</v>
      </c>
      <c r="F10" s="6" t="str">
        <f>IF(ISNA(VLOOKUP($B10,April!$A$2:$K$41,11,FALSE))=TRUE,"--",VLOOKUP($B10,April!$A$2:$K$41,11,FALSE))</f>
        <v>--</v>
      </c>
      <c r="G10" s="6" t="str">
        <f>IF(ISNA(VLOOKUP($B10,May!$A$2:$K$41,11,FALSE))=TRUE,"--",VLOOKUP($B10,May!$A$2:$K$41,11,FALSE))</f>
        <v>--</v>
      </c>
      <c r="H10" s="6" t="str">
        <f>IF(ISNA(VLOOKUP($B10,June!$A$2:$K$29,11,FALSE))=TRUE,"--",VLOOKUP($B10,June!$A$2:$K$29,11,FALSE))</f>
        <v>--</v>
      </c>
      <c r="I10" s="6" t="str">
        <f>IF(ISNA(VLOOKUP($B10,July!$A$2:$K$33,11,FALSE))=TRUE,"--",VLOOKUP($B10,July!$A$2:$K$33,11,FALSE))</f>
        <v>--</v>
      </c>
      <c r="J10" s="6" t="str">
        <f>IF(ISNA(VLOOKUP($B10,August!$A$2:$K$29,11,FALSE))=TRUE,"--",VLOOKUP($B10,August!$A$2:$K$29,11,FALSE))</f>
        <v>--</v>
      </c>
      <c r="K10" s="6" t="str">
        <f>IF(ISNA(VLOOKUP($B10,Sept.!$A$2:$Q$70,10,FALSE))=TRUE,"--",VLOOKUP($B10,Sept.!$A$2:$Q$70,10,FALSE))</f>
        <v>--</v>
      </c>
      <c r="L10" s="6">
        <f>IF(ISNA(VLOOKUP($B10,Oct.!$A$2:$Q$70,10,FALSE))=TRUE,"--",VLOOKUP($B10,Oct.!$A$2:$Q$70,10,FALSE))</f>
        <v>0.95118497489302167</v>
      </c>
      <c r="M10" s="6">
        <f>IF(ISNA(VLOOKUP($B10,Nov.!$A$2:$K$33,10,FALSE))=TRUE,"--",VLOOKUP($B10,Nov.!$A$2:$K$33,10,FALSE))</f>
        <v>0.95682323970052119</v>
      </c>
      <c r="N10" s="6">
        <f>IF(ISNA(VLOOKUP($B10,Dec.!$A$2:$J$39,10,FALSE))=TRUE,"--",VLOOKUP($B10,Dec.!$A$2:$J$39,10,FALSE))</f>
        <v>0.92521486160018029</v>
      </c>
      <c r="O10" s="34">
        <f>AVERAGE(C10:N10)</f>
        <v>0.94440769206457442</v>
      </c>
      <c r="P10" s="35">
        <f>STDEV(C10:N10)/O10</f>
        <v>1.7851249267607838E-2</v>
      </c>
    </row>
    <row r="11" spans="2:16" x14ac:dyDescent="0.25">
      <c r="B11" s="14" t="s">
        <v>74</v>
      </c>
      <c r="C11" s="6" t="str">
        <f>IF(ISNA(VLOOKUP($B11, Jan!$A$2:$K$39,11,FALSE))=TRUE,"--",VLOOKUP($B11,Jan!$A$2:$K$39,11,FALSE))</f>
        <v>--</v>
      </c>
      <c r="D11" s="6" t="str">
        <f>IF(ISNA(VLOOKUP($B11,Feb!$A$2:$L$39,12,FALSE))=TRUE,"--",VLOOKUP($B11,Feb!$A$2:$L$39,12,FALSE))</f>
        <v>--</v>
      </c>
      <c r="E11" s="6" t="str">
        <f>IF(ISNA(VLOOKUP($B11,March!$A$2:$L$39,12,FALSE))=TRUE,"--",VLOOKUP($B11,March!$A$2:$L$39,12,FALSE))</f>
        <v>--</v>
      </c>
      <c r="F11" s="6" t="str">
        <f>IF(ISNA(VLOOKUP($B11,April!$A$2:$K$41,11,FALSE))=TRUE,"--",VLOOKUP($B11,April!$A$2:$K$41,11,FALSE))</f>
        <v>--</v>
      </c>
      <c r="G11" s="6" t="str">
        <f>IF(ISNA(VLOOKUP($B11,May!$A$2:$K$41,11,FALSE))=TRUE,"--",VLOOKUP($B11,May!$A$2:$K$41,11,FALSE))</f>
        <v>--</v>
      </c>
      <c r="H11" s="6" t="str">
        <f>IF(ISNA(VLOOKUP($B11,June!$A$2:$K$29,11,FALSE))=TRUE,"--",VLOOKUP($B11,June!$A$2:$K$29,11,FALSE))</f>
        <v>--</v>
      </c>
      <c r="I11" s="6" t="str">
        <f>IF(ISNA(VLOOKUP($B11,July!$A$2:$K$33,11,FALSE))=TRUE,"--",VLOOKUP($B11,July!$A$2:$K$33,11,FALSE))</f>
        <v>--</v>
      </c>
      <c r="J11" s="6" t="str">
        <f>IF(ISNA(VLOOKUP($B11,August!$A$2:$K$29,11,FALSE))=TRUE,"--",VLOOKUP($B11,August!$A$2:$K$29,11,FALSE))</f>
        <v>--</v>
      </c>
      <c r="K11" s="6" t="str">
        <f>IF(ISNA(VLOOKUP($B11,Sept.!$A$2:$Q$70,10,FALSE))=TRUE,"--",VLOOKUP($B11,Sept.!$A$2:$Q$70,10,FALSE))</f>
        <v>--</v>
      </c>
      <c r="L11" s="6">
        <f>IF(ISNA(VLOOKUP($B11,Oct.!$A$2:$Q$70,10,FALSE))=TRUE,"--",VLOOKUP($B11,Oct.!$A$2:$Q$70,10,FALSE))</f>
        <v>0.95708077233817446</v>
      </c>
      <c r="M11" s="6">
        <f>IF(ISNA(VLOOKUP($B11,Nov.!$A$2:$K$33,10,FALSE))=TRUE,"--",VLOOKUP($B11,Nov.!$A$2:$K$33,10,FALSE))</f>
        <v>0.93960557789177634</v>
      </c>
      <c r="N11" s="6">
        <f>IF(ISNA(VLOOKUP($B11,Dec.!$A$2:$J$39,10,FALSE))=TRUE,"--",VLOOKUP($B11,Dec.!$A$2:$J$39,10,FALSE))</f>
        <v>0.94366618626678433</v>
      </c>
      <c r="O11" s="34">
        <f>AVERAGE(C11:N11)</f>
        <v>0.94678417883224508</v>
      </c>
      <c r="P11" s="35">
        <f>STDEV(C11:N11)/O11</f>
        <v>9.6593580838888367E-3</v>
      </c>
    </row>
    <row r="12" spans="2:16" x14ac:dyDescent="0.25">
      <c r="B12" s="14" t="s">
        <v>52</v>
      </c>
      <c r="C12" s="6">
        <f>IF(ISNA(VLOOKUP($B12, Jan!$A$2:$K$39,11,FALSE))=TRUE,"--",VLOOKUP($B12,Jan!$A$2:$K$39,11,FALSE))</f>
        <v>0.94742331350793896</v>
      </c>
      <c r="D12" s="6">
        <f>IF(ISNA(VLOOKUP($B12,Feb!$A$2:$L$39,12,FALSE))=TRUE,"--",VLOOKUP($B12,Feb!$A$2:$L$39,12,FALSE))</f>
        <v>0.95347264946286414</v>
      </c>
      <c r="E12" s="6">
        <f>IF(ISNA(VLOOKUP($B12,March!$A$2:$L$39,12,FALSE))=TRUE,"--",VLOOKUP($B12,March!$A$2:$L$39,12,FALSE))</f>
        <v>0.97408568443050558</v>
      </c>
      <c r="F12" s="6">
        <f>IF(ISNA(VLOOKUP($B12,April!$A$2:$K$41,11,FALSE))=TRUE,"--",VLOOKUP($B12,April!$A$2:$K$41,11,FALSE))</f>
        <v>0.92749606131042273</v>
      </c>
      <c r="G12" s="6">
        <f>IF(ISNA(VLOOKUP($B12,May!$A$2:$K$41,11,FALSE))=TRUE,"--",VLOOKUP($B12,May!$A$2:$K$41,11,FALSE))</f>
        <v>0.96430695255454402</v>
      </c>
      <c r="H12" s="6" t="str">
        <f>IF(ISNA(VLOOKUP($B12,June!$A$2:$K$29,11,FALSE))=TRUE,"--",VLOOKUP($B12,June!$A$2:$K$29,11,FALSE))</f>
        <v>--</v>
      </c>
      <c r="I12" s="6" t="str">
        <f>IF(ISNA(VLOOKUP($B12,July!$A$2:$K$33,11,FALSE))=TRUE,"--",VLOOKUP($B12,July!$A$2:$K$33,11,FALSE))</f>
        <v>--</v>
      </c>
      <c r="J12" s="6" t="str">
        <f>IF(ISNA(VLOOKUP($B12,August!$A$2:$K$29,11,FALSE))=TRUE,"--",VLOOKUP($B12,August!$A$2:$K$29,11,FALSE))</f>
        <v>--</v>
      </c>
      <c r="K12" s="6" t="str">
        <f>IF(ISNA(VLOOKUP($B12,Sept.!$A$2:$Q$70,10,FALSE))=TRUE,"--",VLOOKUP($B12,Sept.!$A$2:$Q$70,10,FALSE))</f>
        <v>--</v>
      </c>
      <c r="L12" s="6">
        <f>IF(ISNA(VLOOKUP($B12,Oct.!$A$2:$Q$70,10,FALSE))=TRUE,"--",VLOOKUP($B12,Oct.!$A$2:$Q$70,10,FALSE))</f>
        <v>0.95874424003764891</v>
      </c>
      <c r="M12" s="6">
        <f>IF(ISNA(VLOOKUP($B12,Nov.!$A$2:$K$33,10,FALSE))=TRUE,"--",VLOOKUP($B12,Nov.!$A$2:$K$33,10,FALSE))</f>
        <v>0.95964414244290142</v>
      </c>
      <c r="N12" s="6">
        <f>IF(ISNA(VLOOKUP($B12,Dec.!$A$2:$J$39,10,FALSE))=TRUE,"--",VLOOKUP($B12,Dec.!$A$2:$J$39,10,FALSE))</f>
        <v>0.95580444487117111</v>
      </c>
      <c r="O12" s="34">
        <f t="shared" si="0"/>
        <v>0.95512218607724964</v>
      </c>
      <c r="P12" s="35">
        <f t="shared" si="1"/>
        <v>1.4285589068263738E-2</v>
      </c>
    </row>
    <row r="13" spans="2:16" x14ac:dyDescent="0.25">
      <c r="B13" s="14" t="s">
        <v>75</v>
      </c>
      <c r="C13" s="6" t="str">
        <f>IF(ISNA(VLOOKUP($B13, Jan!$A$2:$K$39,11,FALSE))=TRUE,"--",VLOOKUP($B13,Jan!$A$2:$K$39,11,FALSE))</f>
        <v>--</v>
      </c>
      <c r="D13" s="6" t="str">
        <f>IF(ISNA(VLOOKUP($B13,Feb!$A$2:$L$39,12,FALSE))=TRUE,"--",VLOOKUP($B13,Feb!$A$2:$L$39,12,FALSE))</f>
        <v>--</v>
      </c>
      <c r="E13" s="6" t="str">
        <f>IF(ISNA(VLOOKUP($B13,March!$A$2:$L$39,12,FALSE))=TRUE,"--",VLOOKUP($B13,March!$A$2:$L$39,12,FALSE))</f>
        <v>--</v>
      </c>
      <c r="F13" s="6" t="str">
        <f>IF(ISNA(VLOOKUP($B13,April!$A$2:$K$41,11,FALSE))=TRUE,"--",VLOOKUP($B13,April!$A$2:$K$41,11,FALSE))</f>
        <v>--</v>
      </c>
      <c r="G13" s="6" t="str">
        <f>IF(ISNA(VLOOKUP($B13,May!$A$2:$K$41,11,FALSE))=TRUE,"--",VLOOKUP($B13,May!$A$2:$K$41,11,FALSE))</f>
        <v>--</v>
      </c>
      <c r="H13" s="6" t="str">
        <f>IF(ISNA(VLOOKUP($B13,June!$A$2:$K$29,11,FALSE))=TRUE,"--",VLOOKUP($B13,June!$A$2:$K$29,11,FALSE))</f>
        <v>--</v>
      </c>
      <c r="I13" s="6" t="str">
        <f>IF(ISNA(VLOOKUP($B13,July!$A$2:$K$33,11,FALSE))=TRUE,"--",VLOOKUP($B13,July!$A$2:$K$33,11,FALSE))</f>
        <v>--</v>
      </c>
      <c r="J13" s="6" t="str">
        <f>IF(ISNA(VLOOKUP($B13,August!$A$2:$K$29,11,FALSE))=TRUE,"--",VLOOKUP($B13,August!$A$2:$K$29,11,FALSE))</f>
        <v>--</v>
      </c>
      <c r="K13" s="6" t="str">
        <f>IF(ISNA(VLOOKUP($B13,Sept.!$A$2:$Q$70,10,FALSE))=TRUE,"--",VLOOKUP($B13,Sept.!$A$2:$Q$70,10,FALSE))</f>
        <v>--</v>
      </c>
      <c r="L13" s="6">
        <f>IF(ISNA(VLOOKUP($B13,Oct.!$A$2:$Q$70,10,FALSE))=TRUE,"--",VLOOKUP($B13,Oct.!$A$2:$Q$70,10,FALSE))</f>
        <v>0.95257052976534196</v>
      </c>
      <c r="M13" s="6">
        <f>IF(ISNA(VLOOKUP($B13,Nov.!$A$2:$K$33,10,FALSE))=TRUE,"--",VLOOKUP($B13,Nov.!$A$2:$K$33,10,FALSE))</f>
        <v>0.94821743161433769</v>
      </c>
      <c r="N13" s="6">
        <f>IF(ISNA(VLOOKUP($B13,Dec.!$A$2:$J$39,10,FALSE))=TRUE,"--",VLOOKUP($B13,Dec.!$A$2:$J$39,10,FALSE))</f>
        <v>0.95240635031588106</v>
      </c>
      <c r="O13" s="34">
        <f>AVERAGE(C13:N13)</f>
        <v>0.9510647705651869</v>
      </c>
      <c r="P13" s="35">
        <f>STDEV(C13:N13)/O13</f>
        <v>2.5941807145525787E-3</v>
      </c>
    </row>
    <row r="14" spans="2:16" x14ac:dyDescent="0.25">
      <c r="B14" s="14" t="s">
        <v>58</v>
      </c>
      <c r="C14" s="6" t="str">
        <f>IF(ISNA(VLOOKUP($B14, Jan!$A$2:$K$39,11,FALSE))=TRUE,"--",VLOOKUP($B14,Jan!$A$2:$K$39,11,FALSE))</f>
        <v>--</v>
      </c>
      <c r="D14" s="6" t="str">
        <f>IF(ISNA(VLOOKUP($B14,Feb!$A$2:$L$39,12,FALSE))=TRUE,"--",VLOOKUP($B14,Feb!$A$2:$L$39,12,FALSE))</f>
        <v>--</v>
      </c>
      <c r="E14" s="6" t="str">
        <f>IF(ISNA(VLOOKUP($B14,March!$A$2:$L$39,12,FALSE))=TRUE,"--",VLOOKUP($B14,March!$A$2:$L$39,12,FALSE))</f>
        <v>--</v>
      </c>
      <c r="F14" s="6">
        <f>IF(ISNA(VLOOKUP($B14,April!$A$2:$K$41,11,FALSE))=TRUE,"--",VLOOKUP($B14,April!$A$2:$K$41,11,FALSE))</f>
        <v>0.94388294194953326</v>
      </c>
      <c r="G14" s="6" t="str">
        <f>IF(ISNA(VLOOKUP($B14,May!$A$2:$K$41,11,FALSE))=TRUE,"--",VLOOKUP($B14,May!$A$2:$K$41,11,FALSE))</f>
        <v>--</v>
      </c>
      <c r="H14" s="6" t="str">
        <f>IF(ISNA(VLOOKUP($B14,June!$A$2:$K$29,11,FALSE))=TRUE,"--",VLOOKUP($B14,June!$A$2:$K$29,11,FALSE))</f>
        <v>--</v>
      </c>
      <c r="I14" s="6" t="str">
        <f>IF(ISNA(VLOOKUP($B14,July!$A$2:$K$33,11,FALSE))=TRUE,"--",VLOOKUP($B14,July!$A$2:$K$33,11,FALSE))</f>
        <v>--</v>
      </c>
      <c r="J14" s="6" t="str">
        <f>IF(ISNA(VLOOKUP($B14,August!$A$2:$K$29,11,FALSE))=TRUE,"--",VLOOKUP($B14,August!$A$2:$K$29,11,FALSE))</f>
        <v>--</v>
      </c>
      <c r="K14" s="6" t="str">
        <f>IF(ISNA(VLOOKUP($B14,Sept.!$A$2:$Q$70,10,FALSE))=TRUE,"--",VLOOKUP($B14,Sept.!$A$2:$Q$70,10,FALSE))</f>
        <v>--</v>
      </c>
      <c r="L14" s="6" t="str">
        <f>IF(ISNA(VLOOKUP($B14,Oct.!$A$2:$Q$70,10,FALSE))=TRUE,"--",VLOOKUP($B14,Oct.!$A$2:$Q$70,10,FALSE))</f>
        <v>--</v>
      </c>
      <c r="M14" s="6" t="str">
        <f>IF(ISNA(VLOOKUP($B14,Nov.!$A$2:$K$33,10,FALSE))=TRUE,"--",VLOOKUP($B14,Nov.!$A$2:$K$33,10,FALSE))</f>
        <v>--</v>
      </c>
      <c r="N14" s="6" t="str">
        <f>IF(ISNA(VLOOKUP($B14,Dec.!$A$2:$J$39,10,FALSE))=TRUE,"--",VLOOKUP($B14,Dec.!$A$2:$J$39,10,FALSE))</f>
        <v>--</v>
      </c>
      <c r="O14" s="34">
        <f>AVERAGE(C14:N14)</f>
        <v>0.94388294194953326</v>
      </c>
      <c r="P14" s="35" t="e">
        <f>STDEV(C14:N14)/O14</f>
        <v>#DIV/0!</v>
      </c>
    </row>
    <row r="15" spans="2:16" x14ac:dyDescent="0.25">
      <c r="B15" s="14" t="s">
        <v>34</v>
      </c>
      <c r="C15" s="6">
        <f>IF(ISNA(VLOOKUP($B15, Jan!$A$2:$K$39,11,FALSE))=TRUE,"--",VLOOKUP($B15,Jan!$A$2:$K$39,11,FALSE))</f>
        <v>0.93755936323806888</v>
      </c>
      <c r="D15" s="6">
        <f>IF(ISNA(VLOOKUP($B15,Feb!$A$2:$L$39,12,FALSE))=TRUE,"--",VLOOKUP($B15,Feb!$A$2:$L$39,12,FALSE))</f>
        <v>0.97065340083879814</v>
      </c>
      <c r="E15" s="6">
        <f>IF(ISNA(VLOOKUP($B15,March!$A$2:$L$39,12,FALSE))=TRUE,"--",VLOOKUP($B15,March!$A$2:$L$39,12,FALSE))</f>
        <v>0.97495894909688019</v>
      </c>
      <c r="F15" s="6">
        <f>IF(ISNA(VLOOKUP($B15,April!$A$2:$K$41,11,FALSE))=TRUE,"--",VLOOKUP($B15,April!$A$2:$K$41,11,FALSE))</f>
        <v>0.95494169966682962</v>
      </c>
      <c r="G15" s="6" t="str">
        <f>IF(ISNA(VLOOKUP($B15,May!$A$2:$K$41,11,FALSE))=TRUE,"--",VLOOKUP($B15,May!$A$2:$K$41,11,FALSE))</f>
        <v>--</v>
      </c>
      <c r="H15" s="6" t="str">
        <f>IF(ISNA(VLOOKUP($B15,June!$A$2:$K$29,11,FALSE))=TRUE,"--",VLOOKUP($B15,June!$A$2:$K$29,11,FALSE))</f>
        <v>--</v>
      </c>
      <c r="I15" s="6" t="str">
        <f>IF(ISNA(VLOOKUP($B15,July!$A$2:$K$33,11,FALSE))=TRUE,"--",VLOOKUP($B15,July!$A$2:$K$33,11,FALSE))</f>
        <v>--</v>
      </c>
      <c r="J15" s="6" t="str">
        <f>IF(ISNA(VLOOKUP($B15,August!$A$2:$K$29,11,FALSE))=TRUE,"--",VLOOKUP($B15,August!$A$2:$K$29,11,FALSE))</f>
        <v>--</v>
      </c>
      <c r="K15" s="6" t="str">
        <f>IF(ISNA(VLOOKUP($B15,Sept.!$A$2:$Q$70,10,FALSE))=TRUE,"--",VLOOKUP($B15,Sept.!$A$2:$Q$70,10,FALSE))</f>
        <v>--</v>
      </c>
      <c r="L15" s="6" t="str">
        <f>IF(ISNA(VLOOKUP($B15,Oct.!$A$2:$Q$70,10,FALSE))=TRUE,"--",VLOOKUP($B15,Oct.!$A$2:$Q$70,10,FALSE))</f>
        <v>--</v>
      </c>
      <c r="M15" s="6" t="str">
        <f>IF(ISNA(VLOOKUP($B15,Nov.!$A$2:$K$33,10,FALSE))=TRUE,"--",VLOOKUP($B15,Nov.!$A$2:$K$33,10,FALSE))</f>
        <v>--</v>
      </c>
      <c r="N15" s="6" t="str">
        <f>IF(ISNA(VLOOKUP($B15,Dec.!$A$2:$J$39,10,FALSE))=TRUE,"--",VLOOKUP($B15,Dec.!$A$2:$J$39,10,FALSE))</f>
        <v>--</v>
      </c>
      <c r="O15" s="34">
        <f t="shared" si="0"/>
        <v>0.95952835321014418</v>
      </c>
      <c r="P15" s="35">
        <f t="shared" si="1"/>
        <v>1.7702153677567608E-2</v>
      </c>
    </row>
    <row r="16" spans="2:16" x14ac:dyDescent="0.25">
      <c r="B16" s="14" t="s">
        <v>53</v>
      </c>
      <c r="C16" s="6" t="str">
        <f>IF(ISNA(VLOOKUP($B16, Jan!$A$2:$K$39,11,FALSE))=TRUE,"--",VLOOKUP($B16,Jan!$A$2:$K$39,11,FALSE))</f>
        <v>--</v>
      </c>
      <c r="D16" s="6" t="str">
        <f>IF(ISNA(VLOOKUP($B16,Feb!$A$2:$L$39,12,FALSE))=TRUE,"--",VLOOKUP($B16,Feb!$A$2:$L$39,12,FALSE))</f>
        <v>--</v>
      </c>
      <c r="E16" s="6">
        <f>IF(ISNA(VLOOKUP($B16,March!$A$2:$L$39,12,FALSE))=TRUE,"--",VLOOKUP($B16,March!$A$2:$L$39,12,FALSE))</f>
        <v>0.97135892748324371</v>
      </c>
      <c r="F16" s="6">
        <f>IF(ISNA(VLOOKUP($B16,April!$A$2:$K$41,11,FALSE))=TRUE,"--",VLOOKUP($B16,April!$A$2:$K$41,11,FALSE))</f>
        <v>0.94419806685598351</v>
      </c>
      <c r="G16" s="6">
        <f>IF(ISNA(VLOOKUP($B16,May!$A$2:$K$41,11,FALSE))=TRUE,"--",VLOOKUP($B16,May!$A$2:$K$41,11,FALSE))</f>
        <v>0.94654142026730725</v>
      </c>
      <c r="H16" s="6" t="str">
        <f>IF(ISNA(VLOOKUP($B16,June!$A$2:$K$29,11,FALSE))=TRUE,"--",VLOOKUP($B16,June!$A$2:$K$29,11,FALSE))</f>
        <v>--</v>
      </c>
      <c r="I16" s="6" t="str">
        <f>IF(ISNA(VLOOKUP($B16,July!$A$2:$K$33,11,FALSE))=TRUE,"--",VLOOKUP($B16,July!$A$2:$K$33,11,FALSE))</f>
        <v>--</v>
      </c>
      <c r="J16" s="6" t="str">
        <f>IF(ISNA(VLOOKUP($B16,August!$A$2:$K$29,11,FALSE))=TRUE,"--",VLOOKUP($B16,August!$A$2:$K$29,11,FALSE))</f>
        <v>--</v>
      </c>
      <c r="K16" s="6" t="str">
        <f>IF(ISNA(VLOOKUP($B16,Sept.!$A$2:$Q$70,10,FALSE))=TRUE,"--",VLOOKUP($B16,Sept.!$A$2:$Q$70,10,FALSE))</f>
        <v>--</v>
      </c>
      <c r="L16" s="6" t="str">
        <f>IF(ISNA(VLOOKUP($B16,Oct.!$A$2:$Q$70,10,FALSE))=TRUE,"--",VLOOKUP($B16,Oct.!$A$2:$Q$70,10,FALSE))</f>
        <v>--</v>
      </c>
      <c r="M16" s="6" t="str">
        <f>IF(ISNA(VLOOKUP($B16,Nov.!$A$2:$K$33,10,FALSE))=TRUE,"--",VLOOKUP($B16,Nov.!$A$2:$K$33,10,FALSE))</f>
        <v>--</v>
      </c>
      <c r="N16" s="6" t="str">
        <f>IF(ISNA(VLOOKUP($B16,Dec.!$A$2:$J$39,10,FALSE))=TRUE,"--",VLOOKUP($B16,Dec.!$A$2:$J$39,10,FALSE))</f>
        <v>--</v>
      </c>
      <c r="O16" s="34">
        <f t="shared" si="0"/>
        <v>0.95403280486884479</v>
      </c>
      <c r="P16" s="35">
        <f t="shared" si="1"/>
        <v>1.5775703709521277E-2</v>
      </c>
    </row>
    <row r="17" spans="2:16" x14ac:dyDescent="0.25">
      <c r="B17" s="14" t="s">
        <v>54</v>
      </c>
      <c r="C17" s="6" t="str">
        <f>IF(ISNA(VLOOKUP($B17, Jan!$A$2:$K$39,11,FALSE))=TRUE,"--",VLOOKUP($B17,Jan!$A$2:$K$39,11,FALSE))</f>
        <v>--</v>
      </c>
      <c r="D17" s="6" t="str">
        <f>IF(ISNA(VLOOKUP($B17,Feb!$A$2:$L$39,12,FALSE))=TRUE,"--",VLOOKUP($B17,Feb!$A$2:$L$39,12,FALSE))</f>
        <v>--</v>
      </c>
      <c r="E17" s="6">
        <f>IF(ISNA(VLOOKUP($B17,March!$A$2:$L$39,12,FALSE))=TRUE,"--",VLOOKUP($B17,March!$A$2:$L$39,12,FALSE))</f>
        <v>0.98624229979465683</v>
      </c>
      <c r="F17" s="6">
        <f>IF(ISNA(VLOOKUP($B17,April!$A$2:$K$41,11,FALSE))=TRUE,"--",VLOOKUP($B17,April!$A$2:$K$41,11,FALSE))</f>
        <v>0.95835429716286402</v>
      </c>
      <c r="G17" s="6">
        <f>IF(ISNA(VLOOKUP($B17,May!$A$2:$K$41,11,FALSE))=TRUE,"--",VLOOKUP($B17,May!$A$2:$K$41,11,FALSE))</f>
        <v>0.94848300721441592</v>
      </c>
      <c r="H17" s="6" t="str">
        <f>IF(ISNA(VLOOKUP($B17,June!$A$2:$K$29,11,FALSE))=TRUE,"--",VLOOKUP($B17,June!$A$2:$K$29,11,FALSE))</f>
        <v>--</v>
      </c>
      <c r="I17" s="6" t="str">
        <f>IF(ISNA(VLOOKUP($B17,July!$A$2:$K$33,11,FALSE))=TRUE,"--",VLOOKUP($B17,July!$A$2:$K$33,11,FALSE))</f>
        <v>--</v>
      </c>
      <c r="J17" s="6" t="str">
        <f>IF(ISNA(VLOOKUP($B17,August!$A$2:$K$29,11,FALSE))=TRUE,"--",VLOOKUP($B17,August!$A$2:$K$29,11,FALSE))</f>
        <v>--</v>
      </c>
      <c r="K17" s="6" t="str">
        <f>IF(ISNA(VLOOKUP($B17,Sept.!$A$2:$Q$70,10,FALSE))=TRUE,"--",VLOOKUP($B17,Sept.!$A$2:$Q$70,10,FALSE))</f>
        <v>--</v>
      </c>
      <c r="L17" s="6" t="str">
        <f>IF(ISNA(VLOOKUP($B17,Oct.!$A$2:$Q$70,10,FALSE))=TRUE,"--",VLOOKUP($B17,Oct.!$A$2:$Q$70,10,FALSE))</f>
        <v>--</v>
      </c>
      <c r="M17" s="6" t="str">
        <f>IF(ISNA(VLOOKUP($B17,Nov.!$A$2:$K$33,10,FALSE))=TRUE,"--",VLOOKUP($B17,Nov.!$A$2:$K$33,10,FALSE))</f>
        <v>--</v>
      </c>
      <c r="N17" s="6" t="str">
        <f>IF(ISNA(VLOOKUP($B17,Dec.!$A$2:$J$39,10,FALSE))=TRUE,"--",VLOOKUP($B17,Dec.!$A$2:$J$39,10,FALSE))</f>
        <v>--</v>
      </c>
      <c r="O17" s="34">
        <f t="shared" si="0"/>
        <v>0.96435986805731222</v>
      </c>
      <c r="P17" s="35">
        <f t="shared" si="1"/>
        <v>2.0306663652288465E-2</v>
      </c>
    </row>
    <row r="18" spans="2:16" x14ac:dyDescent="0.25">
      <c r="B18" s="8" t="s">
        <v>61</v>
      </c>
      <c r="C18" s="6" t="str">
        <f>IF(ISNA(VLOOKUP($B18, Jan!$A$2:$K$39,11,FALSE))=TRUE,"--",VLOOKUP($B18,Jan!$A$2:$K$39,11,FALSE))</f>
        <v>--</v>
      </c>
      <c r="D18" s="6">
        <f>IF(ISNA(VLOOKUP($B18,Feb!$A$2:$L$39,12,FALSE))=TRUE,"--",VLOOKUP($B18,Feb!$A$2:$L$39,12,FALSE))</f>
        <v>0.93791133187038123</v>
      </c>
      <c r="E18" s="6" t="str">
        <f>IF(ISNA(VLOOKUP($B18,March!$A$2:$L$39,12,FALSE))=TRUE,"--",VLOOKUP($B18,March!$A$2:$L$39,12,FALSE))</f>
        <v>--</v>
      </c>
      <c r="F18" s="6" t="str">
        <f>IF(ISNA(VLOOKUP($B18,April!$A$2:$K$41,11,FALSE))=TRUE,"--",VLOOKUP($B18,April!$A$2:$K$41,11,FALSE))</f>
        <v>--</v>
      </c>
      <c r="G18" s="6" t="str">
        <f>IF(ISNA(VLOOKUP($B18,May!$A$2:$K$41,11,FALSE))=TRUE,"--",VLOOKUP($B18,May!$A$2:$K$41,11,FALSE))</f>
        <v>--</v>
      </c>
      <c r="H18" s="6" t="str">
        <f>IF(ISNA(VLOOKUP($B18,June!$A$2:$K$29,11,FALSE))=TRUE,"--",VLOOKUP($B18,June!$A$2:$K$29,11,FALSE))</f>
        <v>--</v>
      </c>
      <c r="I18" s="6" t="str">
        <f>IF(ISNA(VLOOKUP($B18,July!$A$2:$K$33,11,FALSE))=TRUE,"--",VLOOKUP($B18,July!$A$2:$K$33,11,FALSE))</f>
        <v>--</v>
      </c>
      <c r="J18" s="6" t="str">
        <f>IF(ISNA(VLOOKUP($B18,August!$A$2:$K$29,11,FALSE))=TRUE,"--",VLOOKUP($B18,August!$A$2:$K$29,11,FALSE))</f>
        <v>--</v>
      </c>
      <c r="K18" s="6" t="str">
        <f>IF(ISNA(VLOOKUP($B18,Sept.!$A$2:$Q$70,10,FALSE))=TRUE,"--",VLOOKUP($B18,Sept.!$A$2:$Q$70,10,FALSE))</f>
        <v>--</v>
      </c>
      <c r="L18" s="6" t="str">
        <f>IF(ISNA(VLOOKUP($B18,Oct.!$A$2:$Q$70,10,FALSE))=TRUE,"--",VLOOKUP($B18,Oct.!$A$2:$Q$70,10,FALSE))</f>
        <v>--</v>
      </c>
      <c r="M18" s="6" t="str">
        <f>IF(ISNA(VLOOKUP($B18,Nov.!$A$2:$K$33,10,FALSE))=TRUE,"--",VLOOKUP($B18,Nov.!$A$2:$K$33,10,FALSE))</f>
        <v>--</v>
      </c>
      <c r="N18" s="6" t="str">
        <f>IF(ISNA(VLOOKUP($B18,Dec.!$A$2:$J$39,10,FALSE))=TRUE,"--",VLOOKUP($B18,Dec.!$A$2:$J$39,10,FALSE))</f>
        <v>--</v>
      </c>
      <c r="O18" s="34">
        <f t="shared" si="0"/>
        <v>0.93791133187038123</v>
      </c>
      <c r="P18" s="35" t="e">
        <f t="shared" si="1"/>
        <v>#DIV/0!</v>
      </c>
    </row>
    <row r="19" spans="2:16" x14ac:dyDescent="0.25">
      <c r="B19" s="8" t="s">
        <v>59</v>
      </c>
      <c r="C19" s="6" t="str">
        <f>IF(ISNA(VLOOKUP($B19, Jan!$A$2:$K$39,11,FALSE))=TRUE,"--",VLOOKUP($B19,Jan!$A$2:$K$39,11,FALSE))</f>
        <v>--</v>
      </c>
      <c r="D19" s="6" t="str">
        <f>IF(ISNA(VLOOKUP($B19,Feb!$A$2:$L$39,12,FALSE))=TRUE,"--",VLOOKUP($B19,Feb!$A$2:$L$39,12,FALSE))</f>
        <v>--</v>
      </c>
      <c r="E19" s="6" t="str">
        <f>IF(ISNA(VLOOKUP($B19,March!$A$2:$L$39,12,FALSE))=TRUE,"--",VLOOKUP($B19,March!$A$2:$L$39,12,FALSE))</f>
        <v>--</v>
      </c>
      <c r="F19" s="6" t="str">
        <f>IF(ISNA(VLOOKUP($B19,April!$A$2:$K$41,11,FALSE))=TRUE,"--",VLOOKUP($B19,April!$A$2:$K$41,11,FALSE))</f>
        <v>--</v>
      </c>
      <c r="G19" s="6">
        <f>IF(ISNA(VLOOKUP($B19,May!$A$2:$K$41,11,FALSE))=TRUE,"--",VLOOKUP($B19,May!$A$2:$K$41,11,FALSE))</f>
        <v>0.94158252190892056</v>
      </c>
      <c r="H19" s="6">
        <f>IF(ISNA(VLOOKUP($B19,June!$A$2:$K$29,11,FALSE))=TRUE,"--",VLOOKUP($B19,June!$A$2:$K$29,11,FALSE))</f>
        <v>0.92563112647199597</v>
      </c>
      <c r="I19" s="6">
        <f>IF(ISNA(VLOOKUP($B19,July!$A$2:$K$33,11,FALSE))=TRUE,"--",VLOOKUP($B19,July!$A$2:$K$33,11,FALSE))</f>
        <v>0.94159751029222094</v>
      </c>
      <c r="J19" s="6">
        <f>IF(ISNA(VLOOKUP($B19,August!$A$2:$K$29,11,FALSE))=TRUE,"--",VLOOKUP($B19,August!$A$2:$K$29,11,FALSE))</f>
        <v>0.93693539593691388</v>
      </c>
      <c r="K19" s="6">
        <f>IF(ISNA(VLOOKUP($B19,Sept.!$A$2:$Q$70,10,FALSE))=TRUE,"--",VLOOKUP($B19,Sept.!$A$2:$Q$70,10,FALSE))</f>
        <v>0.94099617703108684</v>
      </c>
      <c r="L19" s="6" t="str">
        <f>IF(ISNA(VLOOKUP($B19,Oct.!$A$2:$Q$70,10,FALSE))=TRUE,"--",VLOOKUP($B19,Oct.!$A$2:$Q$70,10,FALSE))</f>
        <v>--</v>
      </c>
      <c r="M19" s="6" t="str">
        <f>IF(ISNA(VLOOKUP($B19,Nov.!$A$2:$K$33,10,FALSE))=TRUE,"--",VLOOKUP($B19,Nov.!$A$2:$K$33,10,FALSE))</f>
        <v>--</v>
      </c>
      <c r="N19" s="6">
        <f>IF(ISNA(VLOOKUP($B19,Dec.!$A$2:$J$39,10,FALSE))=TRUE,"--",VLOOKUP($B19,Dec.!$A$2:$J$39,10,FALSE))</f>
        <v>0.9531537304396891</v>
      </c>
      <c r="O19" s="34">
        <f>AVERAGE(C19:N19)</f>
        <v>0.9399827436801379</v>
      </c>
      <c r="P19" s="35">
        <f>STDEV(C19:N19)/O19</f>
        <v>9.4547892059219547E-3</v>
      </c>
    </row>
    <row r="20" spans="2:16" x14ac:dyDescent="0.25">
      <c r="B20" s="14" t="s">
        <v>16</v>
      </c>
      <c r="C20" s="6">
        <f>IF(ISNA(VLOOKUP($B20, Jan!$A$2:$K$39,11,FALSE))=TRUE,"--",VLOOKUP($B20,Jan!$A$2:$K$39,11,FALSE))</f>
        <v>0.9911083353818555</v>
      </c>
      <c r="D20" s="6">
        <f>IF(ISNA(VLOOKUP($B20,Feb!$A$2:$L$39,12,FALSE))=TRUE,"--",VLOOKUP($B20,Feb!$A$2:$L$39,12,FALSE))</f>
        <v>0.9954927758695844</v>
      </c>
      <c r="E20" s="6">
        <f>IF(ISNA(VLOOKUP($B20,March!$A$2:$L$39,12,FALSE))=TRUE,"--",VLOOKUP($B20,March!$A$2:$L$39,12,FALSE))</f>
        <v>1.000411522633744</v>
      </c>
      <c r="F20" s="6">
        <f>IF(ISNA(VLOOKUP($B20,April!$A$2:$K$41,11,FALSE))=TRUE,"--",VLOOKUP($B20,April!$A$2:$K$41,11,FALSE))</f>
        <v>0.98629913829826021</v>
      </c>
      <c r="G20" s="6">
        <f>IF(ISNA(VLOOKUP($B20,May!$A$2:$K$41,11,FALSE))=TRUE,"--",VLOOKUP($B20,May!$A$2:$K$41,11,FALSE))</f>
        <v>0.99287055850328709</v>
      </c>
      <c r="H20" s="6">
        <f>IF(ISNA(VLOOKUP($B20,June!$A$2:$K$29,11,FALSE))=TRUE,"--",VLOOKUP($B20,June!$A$2:$K$29,11,FALSE))</f>
        <v>0.99990000000000001</v>
      </c>
      <c r="I20" s="6">
        <f>IF(ISNA(VLOOKUP($B20,July!$A$2:$K$33,11,FALSE))=TRUE,"--",VLOOKUP($B20,July!$A$2:$K$33,11,FALSE))</f>
        <v>0.99201551139516475</v>
      </c>
      <c r="J20" s="6">
        <f>IF(ISNA(VLOOKUP($B20,August!$A$2:$K$29,11,FALSE))=TRUE,"--",VLOOKUP($B20,August!$A$2:$K$29,11,FALSE))</f>
        <v>0.98701538421682189</v>
      </c>
      <c r="K20" s="6">
        <f>IF(ISNA(VLOOKUP($B20,Sept.!$A$2:$Q$70,10,FALSE))=TRUE,"--",VLOOKUP($B20,Sept.!$A$2:$Q$70,10,FALSE))</f>
        <v>0.97845455173260376</v>
      </c>
      <c r="L20" s="6">
        <f>IF(ISNA(VLOOKUP($B20,Oct.!$A$2:$Q$70,10,FALSE))=TRUE,"--",VLOOKUP($B20,Oct.!$A$2:$Q$70,10,FALSE))</f>
        <v>0.99615422954501842</v>
      </c>
      <c r="M20" s="6">
        <f>IF(ISNA(VLOOKUP($B20,Nov.!$A$2:$K$33,10,FALSE))=TRUE,"--",VLOOKUP($B20,Nov.!$A$2:$K$33,10,FALSE))</f>
        <v>0.98582186704148644</v>
      </c>
      <c r="N20" s="6">
        <f>IF(ISNA(VLOOKUP($B20,Dec.!$A$2:$J$39,10,FALSE))=TRUE,"--",VLOOKUP($B20,Dec.!$A$2:$J$39,10,FALSE))</f>
        <v>0.98837216873125611</v>
      </c>
      <c r="O20" s="34">
        <f t="shared" si="0"/>
        <v>0.99115967027909024</v>
      </c>
      <c r="P20" s="35">
        <f t="shared" si="1"/>
        <v>6.4376779163066254E-3</v>
      </c>
    </row>
    <row r="21" spans="2:16" x14ac:dyDescent="0.25">
      <c r="B21" s="14" t="s">
        <v>45</v>
      </c>
      <c r="C21" s="6">
        <f>IF(ISNA(VLOOKUP($B21, Jan!$A$2:$K$39,11,FALSE))=TRUE,"--",VLOOKUP($B21,Jan!$A$2:$K$39,11,FALSE))</f>
        <v>0.99228667077625832</v>
      </c>
      <c r="D21" s="6">
        <f>IF(ISNA(VLOOKUP($B21,Feb!$A$2:$L$39,12,FALSE))=TRUE,"--",VLOOKUP($B21,Feb!$A$2:$L$39,12,FALSE))</f>
        <v>0.99348381714896594</v>
      </c>
      <c r="E21" s="6">
        <f>IF(ISNA(VLOOKUP($B21,March!$A$2:$L$39,12,FALSE))=TRUE,"--",VLOOKUP($B21,March!$A$2:$L$39,12,FALSE))</f>
        <v>1</v>
      </c>
      <c r="F21" s="6">
        <f>IF(ISNA(VLOOKUP($B21,April!$A$2:$K$41,11,FALSE))=TRUE,"--",VLOOKUP($B21,April!$A$2:$K$41,11,FALSE))</f>
        <v>0.99569673804761671</v>
      </c>
      <c r="G21" s="6" t="str">
        <f>IF(ISNA(VLOOKUP($B21,May!$A$2:$K$41,11,FALSE))=TRUE,"--",VLOOKUP($B21,May!$A$2:$K$41,11,FALSE))</f>
        <v>--</v>
      </c>
      <c r="H21" s="6" t="str">
        <f>IF(ISNA(VLOOKUP($B21,June!$A$2:$K$29,11,FALSE))=TRUE,"--",VLOOKUP($B21,June!$A$2:$K$29,11,FALSE))</f>
        <v>--</v>
      </c>
      <c r="I21" s="6" t="str">
        <f>IF(ISNA(VLOOKUP($B21,July!$A$2:$K$33,11,FALSE))=TRUE,"--",VLOOKUP($B21,July!$A$2:$K$33,11,FALSE))</f>
        <v>--</v>
      </c>
      <c r="J21" s="6" t="str">
        <f>IF(ISNA(VLOOKUP($B21,August!$A$2:$K$29,11,FALSE))=TRUE,"--",VLOOKUP($B21,August!$A$2:$K$29,11,FALSE))</f>
        <v>--</v>
      </c>
      <c r="K21" s="6" t="str">
        <f>IF(ISNA(VLOOKUP($B21,Sept.!$A$2:$Q$70,10,FALSE))=TRUE,"--",VLOOKUP($B21,Sept.!$A$2:$Q$70,10,FALSE))</f>
        <v>--</v>
      </c>
      <c r="L21" s="6" t="str">
        <f>IF(ISNA(VLOOKUP($B21,Oct.!$A$2:$Q$70,10,FALSE))=TRUE,"--",VLOOKUP($B21,Oct.!$A$2:$Q$70,10,FALSE))</f>
        <v>--</v>
      </c>
      <c r="M21" s="6" t="str">
        <f>IF(ISNA(VLOOKUP($B21,Nov.!$A$2:$K$33,10,FALSE))=TRUE,"--",VLOOKUP($B21,Nov.!$A$2:$K$33,10,FALSE))</f>
        <v>--</v>
      </c>
      <c r="N21" s="6" t="str">
        <f>IF(ISNA(VLOOKUP($B21,Dec.!$A$2:$J$39,10,FALSE))=TRUE,"--",VLOOKUP($B21,Dec.!$A$2:$J$39,10,FALSE))</f>
        <v>--</v>
      </c>
      <c r="O21" s="34">
        <f t="shared" si="0"/>
        <v>0.99536680649321019</v>
      </c>
      <c r="P21" s="35">
        <f t="shared" si="1"/>
        <v>3.4122894359097204E-3</v>
      </c>
    </row>
    <row r="22" spans="2:16" x14ac:dyDescent="0.25">
      <c r="B22" s="29" t="s">
        <v>44</v>
      </c>
      <c r="C22" s="6">
        <f>IF(ISNA(VLOOKUP($B22, Jan!$A$2:$K$39,11,FALSE))=TRUE,"--",VLOOKUP($B22,Jan!$A$2:$K$39,11,FALSE))</f>
        <v>0.9908084331059609</v>
      </c>
      <c r="D22" s="6">
        <f>IF(ISNA(VLOOKUP($B22,Feb!$A$2:$L$39,12,FALSE))=TRUE,"--",VLOOKUP($B22,Feb!$A$2:$L$39,12,FALSE))</f>
        <v>0.98563985826769385</v>
      </c>
      <c r="E22" s="6">
        <f>IF(ISNA(VLOOKUP($B22,March!$A$2:$L$39,12,FALSE))=TRUE,"--",VLOOKUP($B22,March!$A$2:$L$39,12,FALSE))</f>
        <v>0.99178981937603083</v>
      </c>
      <c r="F22" s="6">
        <f>IF(ISNA(VLOOKUP($B22,April!$A$2:$K$41,11,FALSE))=TRUE,"--",VLOOKUP($B22,April!$A$2:$K$41,11,FALSE))</f>
        <v>0.98624769462967588</v>
      </c>
      <c r="G22" s="6" t="str">
        <f>IF(ISNA(VLOOKUP($B22,May!$A$2:$K$41,11,FALSE))=TRUE,"--",VLOOKUP($B22,May!$A$2:$K$41,11,FALSE))</f>
        <v>--</v>
      </c>
      <c r="H22" s="6" t="str">
        <f>IF(ISNA(VLOOKUP($B22,June!$A$2:$K$29,11,FALSE))=TRUE,"--",VLOOKUP($B22,June!$A$2:$K$29,11,FALSE))</f>
        <v>--</v>
      </c>
      <c r="I22" s="6" t="str">
        <f>IF(ISNA(VLOOKUP($B22,July!$A$2:$K$33,11,FALSE))=TRUE,"--",VLOOKUP($B22,July!$A$2:$K$33,11,FALSE))</f>
        <v>--</v>
      </c>
      <c r="J22" s="6" t="str">
        <f>IF(ISNA(VLOOKUP($B22,August!$A$2:$K$29,11,FALSE))=TRUE,"--",VLOOKUP($B22,August!$A$2:$K$29,11,FALSE))</f>
        <v>--</v>
      </c>
      <c r="K22" s="6" t="str">
        <f>IF(ISNA(VLOOKUP($B22,Sept.!$A$2:$Q$70,10,FALSE))=TRUE,"--",VLOOKUP($B22,Sept.!$A$2:$Q$70,10,FALSE))</f>
        <v>--</v>
      </c>
      <c r="L22" s="6" t="str">
        <f>IF(ISNA(VLOOKUP($B22,Oct.!$A$2:$Q$70,10,FALSE))=TRUE,"--",VLOOKUP($B22,Oct.!$A$2:$Q$70,10,FALSE))</f>
        <v>--</v>
      </c>
      <c r="M22" s="6" t="str">
        <f>IF(ISNA(VLOOKUP($B22,Nov.!$A$2:$K$33,10,FALSE))=TRUE,"--",VLOOKUP($B22,Nov.!$A$2:$K$33,10,FALSE))</f>
        <v>--</v>
      </c>
      <c r="N22" s="6" t="str">
        <f>IF(ISNA(VLOOKUP($B22,Dec.!$A$2:$J$39,10,FALSE))=TRUE,"--",VLOOKUP($B22,Dec.!$A$2:$J$39,10,FALSE))</f>
        <v>--</v>
      </c>
      <c r="O22" s="34">
        <f t="shared" si="0"/>
        <v>0.98862145134484036</v>
      </c>
      <c r="P22" s="35">
        <f t="shared" si="1"/>
        <v>3.163619682938035E-3</v>
      </c>
    </row>
    <row r="23" spans="2:16" x14ac:dyDescent="0.25">
      <c r="B23" s="29" t="s">
        <v>46</v>
      </c>
      <c r="C23" s="6" t="str">
        <f>IF(ISNA(VLOOKUP($B23, Jan!$A$2:$K$39,11,FALSE))=TRUE,"--",VLOOKUP($B23,Jan!$A$2:$K$39,11,FALSE))</f>
        <v>--</v>
      </c>
      <c r="D23" s="6">
        <f>IF(ISNA(VLOOKUP($B23,Feb!$A$2:$L$39,12,FALSE))=TRUE,"--",VLOOKUP($B23,Feb!$A$2:$L$39,12,FALSE))</f>
        <v>0.96215688756188156</v>
      </c>
      <c r="E23" s="6" t="str">
        <f>IF(ISNA(VLOOKUP($B23,March!$A$2:$L$39,12,FALSE))=TRUE,"--",VLOOKUP($B23,March!$A$2:$L$39,12,FALSE))</f>
        <v>--</v>
      </c>
      <c r="F23" s="6" t="str">
        <f>IF(ISNA(VLOOKUP($B23,April!$A$2:$K$41,11,FALSE))=TRUE,"--",VLOOKUP($B23,April!$A$2:$K$41,11,FALSE))</f>
        <v>--</v>
      </c>
      <c r="G23" s="6" t="str">
        <f>IF(ISNA(VLOOKUP($B23,May!$A$2:$K$41,11,FALSE))=TRUE,"--",VLOOKUP($B23,May!$A$2:$K$41,11,FALSE))</f>
        <v>--</v>
      </c>
      <c r="H23" s="6" t="str">
        <f>IF(ISNA(VLOOKUP($B23,June!$A$2:$K$29,11,FALSE))=TRUE,"--",VLOOKUP($B23,June!$A$2:$K$29,11,FALSE))</f>
        <v>--</v>
      </c>
      <c r="I23" s="6" t="str">
        <f>IF(ISNA(VLOOKUP($B23,July!$A$2:$K$33,11,FALSE))=TRUE,"--",VLOOKUP($B23,July!$A$2:$K$33,11,FALSE))</f>
        <v>--</v>
      </c>
      <c r="J23" s="6" t="str">
        <f>IF(ISNA(VLOOKUP($B23,August!$A$2:$K$29,11,FALSE))=TRUE,"--",VLOOKUP($B23,August!$A$2:$K$29,11,FALSE))</f>
        <v>--</v>
      </c>
      <c r="K23" s="6" t="str">
        <f>IF(ISNA(VLOOKUP($B23,Sept.!$A$2:$Q$70,10,FALSE))=TRUE,"--",VLOOKUP($B23,Sept.!$A$2:$Q$70,10,FALSE))</f>
        <v>--</v>
      </c>
      <c r="L23" s="6" t="str">
        <f>IF(ISNA(VLOOKUP($B23,Oct.!$A$2:$Q$70,10,FALSE))=TRUE,"--",VLOOKUP($B23,Oct.!$A$2:$Q$70,10,FALSE))</f>
        <v>--</v>
      </c>
      <c r="M23" s="6" t="str">
        <f>IF(ISNA(VLOOKUP($B23,Nov.!$A$2:$K$33,10,FALSE))=TRUE,"--",VLOOKUP($B23,Nov.!$A$2:$K$33,10,FALSE))</f>
        <v>--</v>
      </c>
      <c r="N23" s="6" t="str">
        <f>IF(ISNA(VLOOKUP($B23,Dec.!$A$2:$J$39,10,FALSE))=TRUE,"--",VLOOKUP($B23,Dec.!$A$2:$J$39,10,FALSE))</f>
        <v>--</v>
      </c>
      <c r="O23" s="34">
        <f>AVERAGE(C23:N23)</f>
        <v>0.96215688756188156</v>
      </c>
      <c r="P23" s="35" t="e">
        <f>STDEV(C23:N23)/O23</f>
        <v>#DIV/0!</v>
      </c>
    </row>
    <row r="24" spans="2:16" x14ac:dyDescent="0.25">
      <c r="B24" s="14" t="s">
        <v>17</v>
      </c>
      <c r="C24" s="6">
        <f>IF(ISNA(VLOOKUP($B24, Jan!$A$2:$K$39,11,FALSE))=TRUE,"--",VLOOKUP($B24,Jan!$A$2:$K$39,11,FALSE))</f>
        <v>0.9315616663246451</v>
      </c>
      <c r="D24" s="6">
        <f>IF(ISNA(VLOOKUP($B24,Feb!$A$2:$L$39,12,FALSE))=TRUE,"--",VLOOKUP($B24,Feb!$A$2:$L$39,12,FALSE))</f>
        <v>0.94473176306079554</v>
      </c>
      <c r="E24" s="6">
        <f>IF(ISNA(VLOOKUP($B24,March!$A$2:$L$39,12,FALSE))=TRUE,"--",VLOOKUP($B24,March!$A$2:$L$39,12,FALSE))</f>
        <v>0.96861626248216903</v>
      </c>
      <c r="F24" s="6">
        <f>IF(ISNA(VLOOKUP($B24,April!$A$2:$K$41,11,FALSE))=TRUE,"--",VLOOKUP($B24,April!$A$2:$K$41,11,FALSE))</f>
        <v>0.91969379151834241</v>
      </c>
      <c r="G24" s="6">
        <f>IF(ISNA(VLOOKUP($B24,May!$A$2:$K$41,11,FALSE))=TRUE,"--",VLOOKUP($B24,May!$A$2:$K$41,11,FALSE))</f>
        <v>0.93110764825921399</v>
      </c>
      <c r="H24" s="6">
        <f>IF(ISNA(VLOOKUP($B24,June!$A$2:$K$29,11,FALSE))=TRUE,"--",VLOOKUP($B24,June!$A$2:$K$29,11,FALSE))</f>
        <v>0.95282574118558605</v>
      </c>
      <c r="I24" s="6">
        <f>IF(ISNA(VLOOKUP($B24,July!$A$2:$K$33,11,FALSE))=TRUE,"--",VLOOKUP($B24,July!$A$2:$K$33,11,FALSE))</f>
        <v>0.92832367086992096</v>
      </c>
      <c r="J24" s="6" t="str">
        <f>IF(ISNA(VLOOKUP($B24,August!$A$2:$K$29,11,FALSE))=TRUE,"--",VLOOKUP($B24,August!$A$2:$K$29,11,FALSE))</f>
        <v>--</v>
      </c>
      <c r="K24" s="6">
        <f>IF(ISNA(VLOOKUP($B24,Sept.!$A$2:$Q$70,10,FALSE))=TRUE,"--",VLOOKUP($B24,Sept.!$A$2:$Q$70,10,FALSE))</f>
        <v>0.91138226489587526</v>
      </c>
      <c r="L24" s="6">
        <f>IF(ISNA(VLOOKUP($B24,Oct.!$A$2:$Q$70,10,FALSE))=TRUE,"--",VLOOKUP($B24,Oct.!$A$2:$Q$70,10,FALSE))</f>
        <v>0.91801682074446811</v>
      </c>
      <c r="M24" s="6">
        <f>IF(ISNA(VLOOKUP($B24,Nov.!$A$2:$K$33,10,FALSE))=TRUE,"--",VLOOKUP($B24,Nov.!$A$2:$K$33,10,FALSE))</f>
        <v>0.92021701670599487</v>
      </c>
      <c r="N24" s="6">
        <f>IF(ISNA(VLOOKUP($B24,Dec.!$A$2:$J$39,10,FALSE))=TRUE,"--",VLOOKUP($B24,Dec.!$A$2:$J$39,10,FALSE))</f>
        <v>0.92447819555305433</v>
      </c>
      <c r="O24" s="34">
        <f t="shared" si="0"/>
        <v>0.93190498560000601</v>
      </c>
      <c r="P24" s="35">
        <f t="shared" si="1"/>
        <v>1.8331754455523958E-2</v>
      </c>
    </row>
    <row r="25" spans="2:16" x14ac:dyDescent="0.25">
      <c r="B25" s="14" t="s">
        <v>43</v>
      </c>
      <c r="C25" s="6">
        <f>IF(ISNA(VLOOKUP($B25, Jan!$A$2:$K$39,11,FALSE))=TRUE,"--",VLOOKUP($B25,Jan!$A$2:$K$39,11,FALSE))</f>
        <v>0.99754672297625291</v>
      </c>
      <c r="D25" s="6">
        <f>IF(ISNA(VLOOKUP($B25,Feb!$A$2:$L$39,12,FALSE))=TRUE,"--",VLOOKUP($B25,Feb!$A$2:$L$39,12,FALSE))</f>
        <v>0.98326813477571207</v>
      </c>
      <c r="E25" s="6">
        <f>IF(ISNA(VLOOKUP($B25,March!$A$2:$L$39,12,FALSE))=TRUE,"--",VLOOKUP($B25,March!$A$2:$L$39,12,FALSE))</f>
        <v>0.9946247674178188</v>
      </c>
      <c r="F25" s="6">
        <f>IF(ISNA(VLOOKUP($B25,April!$A$2:$K$41,11,FALSE))=TRUE,"--",VLOOKUP($B25,April!$A$2:$K$41,11,FALSE))</f>
        <v>0.98530827497098827</v>
      </c>
      <c r="G25" s="6">
        <f>IF(ISNA(VLOOKUP($B25,May!$A$2:$K$41,11,FALSE))=TRUE,"--",VLOOKUP($B25,May!$A$2:$K$41,11,FALSE))</f>
        <v>0.98825457191875044</v>
      </c>
      <c r="H25" s="6">
        <f>IF(ISNA(VLOOKUP($B25,June!$A$2:$K$29,11,FALSE))=TRUE,"--",VLOOKUP($B25,June!$A$2:$K$29,11,FALSE))</f>
        <v>0.98304195331082633</v>
      </c>
      <c r="I25" s="6">
        <f>IF(ISNA(VLOOKUP($B25,July!$A$2:$K$33,11,FALSE))=TRUE,"--",VLOOKUP($B25,July!$A$2:$K$33,11,FALSE))</f>
        <v>0.99100094394890381</v>
      </c>
      <c r="J25" s="6">
        <f>IF(ISNA(VLOOKUP($B25,August!$A$2:$K$29,11,FALSE))=TRUE,"--",VLOOKUP($B25,August!$A$2:$K$29,11,FALSE))</f>
        <v>0.99558024848813265</v>
      </c>
      <c r="K25" s="6">
        <f>IF(ISNA(VLOOKUP($B25,Sept.!$A$2:$Q$70,10,FALSE))=TRUE,"--",VLOOKUP($B25,Sept.!$A$2:$Q$70,10,FALSE))</f>
        <v>0.9959055868815978</v>
      </c>
      <c r="L25" s="6">
        <f>IF(ISNA(VLOOKUP($B25,Oct.!$A$2:$Q$70,10,FALSE))=TRUE,"--",VLOOKUP($B25,Oct.!$A$2:$Q$70,10,FALSE))</f>
        <v>0.9948244161862404</v>
      </c>
      <c r="M25" s="6">
        <f>IF(ISNA(VLOOKUP($B25,Nov.!$A$2:$K$33,10,FALSE))=TRUE,"--",VLOOKUP($B25,Nov.!$A$2:$K$33,10,FALSE))</f>
        <v>0.99022787978490068</v>
      </c>
      <c r="N25" s="6">
        <f>IF(ISNA(VLOOKUP($B25,Dec.!$A$2:$J$39,10,FALSE))=TRUE,"--",VLOOKUP($B25,Dec.!$A$2:$J$39,10,FALSE))</f>
        <v>0.98872908378352276</v>
      </c>
      <c r="O25" s="34">
        <f t="shared" si="0"/>
        <v>0.9906927153703039</v>
      </c>
      <c r="P25" s="35">
        <f t="shared" si="1"/>
        <v>5.1228749874670425E-3</v>
      </c>
    </row>
    <row r="26" spans="2:16" x14ac:dyDescent="0.25">
      <c r="B26" s="14" t="s">
        <v>63</v>
      </c>
      <c r="C26" s="6" t="str">
        <f>IF(ISNA(VLOOKUP($B26, Jan!$A$2:$K$39,11,FALSE))=TRUE,"--",VLOOKUP($B26,Jan!$A$2:$K$39,11,FALSE))</f>
        <v>--</v>
      </c>
      <c r="D26" s="6">
        <f>IF(ISNA(VLOOKUP($B26,Feb!$A$2:$L$39,12,FALSE))=TRUE,"--",VLOOKUP($B26,Feb!$A$2:$L$39,12,FALSE))</f>
        <v>0.95626421470431355</v>
      </c>
      <c r="E26" s="6">
        <f>IF(ISNA(VLOOKUP($B26,March!$A$2:$L$39,12,FALSE))=TRUE,"--",VLOOKUP($B26,March!$A$2:$L$39,12,FALSE))</f>
        <v>0.97844463229077627</v>
      </c>
      <c r="F26" s="6">
        <f>IF(ISNA(VLOOKUP($B26,April!$A$2:$K$41,11,FALSE))=TRUE,"--",VLOOKUP($B26,April!$A$2:$K$41,11,FALSE))</f>
        <v>0.93764541269605406</v>
      </c>
      <c r="G26" s="6">
        <f>IF(ISNA(VLOOKUP($B26,May!$A$2:$K$41,11,FALSE))=TRUE,"--",VLOOKUP($B26,May!$A$2:$K$41,11,FALSE))</f>
        <v>0.95004648741891273</v>
      </c>
      <c r="H26" s="6" t="str">
        <f>IF(ISNA(VLOOKUP($B26,June!$A$2:$K$29,11,FALSE))=TRUE,"--",VLOOKUP($B26,June!$A$2:$K$29,11,FALSE))</f>
        <v>--</v>
      </c>
      <c r="I26" s="6" t="str">
        <f>IF(ISNA(VLOOKUP($B26,July!$A$2:$K$33,11,FALSE))=TRUE,"--",VLOOKUP($B26,July!$A$2:$K$33,11,FALSE))</f>
        <v>--</v>
      </c>
      <c r="J26" s="6" t="str">
        <f>IF(ISNA(VLOOKUP($B26,August!$A$2:$K$29,11,FALSE))=TRUE,"--",VLOOKUP($B26,August!$A$2:$K$29,11,FALSE))</f>
        <v>--</v>
      </c>
      <c r="K26" s="6" t="str">
        <f>IF(ISNA(VLOOKUP($B26,Sept.!$A$2:$Q$70,10,FALSE))=TRUE,"--",VLOOKUP($B26,Sept.!$A$2:$Q$70,10,FALSE))</f>
        <v>--</v>
      </c>
      <c r="L26" s="6" t="str">
        <f>IF(ISNA(VLOOKUP($B26,Oct.!$A$2:$Q$70,10,FALSE))=TRUE,"--",VLOOKUP($B26,Oct.!$A$2:$Q$70,10,FALSE))</f>
        <v>--</v>
      </c>
      <c r="M26" s="6" t="str">
        <f>IF(ISNA(VLOOKUP($B26,Nov.!$A$2:$K$33,10,FALSE))=TRUE,"--",VLOOKUP($B26,Nov.!$A$2:$K$33,10,FALSE))</f>
        <v>--</v>
      </c>
      <c r="N26" s="6" t="str">
        <f>IF(ISNA(VLOOKUP($B26,Dec.!$A$2:$J$39,10,FALSE))=TRUE,"--",VLOOKUP($B26,Dec.!$A$2:$J$39,10,FALSE))</f>
        <v>--</v>
      </c>
      <c r="O26" s="34">
        <f t="shared" si="0"/>
        <v>0.95560018677751413</v>
      </c>
      <c r="P26" s="35">
        <f t="shared" si="1"/>
        <v>1.7877136099885907E-2</v>
      </c>
    </row>
    <row r="27" spans="2:16" x14ac:dyDescent="0.25">
      <c r="B27" s="14" t="s">
        <v>47</v>
      </c>
      <c r="C27" s="6" t="str">
        <f>IF(ISNA(VLOOKUP($B27, Jan!$A$2:$K$39,11,FALSE))=TRUE,"--",VLOOKUP($B27,Jan!$A$2:$K$39,11,FALSE))</f>
        <v>--</v>
      </c>
      <c r="D27" s="6">
        <f>IF(ISNA(VLOOKUP($B27,Feb!$A$2:$L$39,12,FALSE))=TRUE,"--",VLOOKUP($B27,Feb!$A$2:$L$39,12,FALSE))</f>
        <v>0.95203597971219822</v>
      </c>
      <c r="E27" s="6">
        <f>IF(ISNA(VLOOKUP($B27,March!$A$2:$L$39,12,FALSE))=TRUE,"--",VLOOKUP($B27,March!$A$2:$L$39,12,FALSE))</f>
        <v>0.96688189960425974</v>
      </c>
      <c r="F27" s="6">
        <f>IF(ISNA(VLOOKUP($B27,April!$A$2:$K$41,11,FALSE))=TRUE,"--",VLOOKUP($B27,April!$A$2:$K$41,11,FALSE))</f>
        <v>0.95141358848835333</v>
      </c>
      <c r="G27" s="6">
        <f>IF(ISNA(VLOOKUP($B27,May!$A$2:$K$41,11,FALSE))=TRUE,"--",VLOOKUP($B27,May!$A$2:$K$41,11,FALSE))</f>
        <v>0.95710079422732708</v>
      </c>
      <c r="H27" s="6">
        <f>IF(ISNA(VLOOKUP($B27,June!$A$2:$K$29,11,FALSE))=TRUE,"--",VLOOKUP($B27,June!$A$2:$K$29,11,FALSE))</f>
        <v>0.94381370012523758</v>
      </c>
      <c r="I27" s="6" t="str">
        <f>IF(ISNA(VLOOKUP($B27,July!$A$2:$K$33,11,FALSE))=TRUE,"--",VLOOKUP($B27,July!$A$2:$K$33,11,FALSE))</f>
        <v>--</v>
      </c>
      <c r="J27" s="6" t="str">
        <f>IF(ISNA(VLOOKUP($B27,August!$A$2:$K$29,11,FALSE))=TRUE,"--",VLOOKUP($B27,August!$A$2:$K$29,11,FALSE))</f>
        <v>--</v>
      </c>
      <c r="K27" s="6" t="str">
        <f>IF(ISNA(VLOOKUP($B27,Sept.!$A$2:$Q$70,10,FALSE))=TRUE,"--",VLOOKUP($B27,Sept.!$A$2:$Q$70,10,FALSE))</f>
        <v>--</v>
      </c>
      <c r="L27" s="6" t="str">
        <f>IF(ISNA(VLOOKUP($B27,Oct.!$A$2:$Q$70,10,FALSE))=TRUE,"--",VLOOKUP($B27,Oct.!$A$2:$Q$70,10,FALSE))</f>
        <v>--</v>
      </c>
      <c r="M27" s="6" t="str">
        <f>IF(ISNA(VLOOKUP($B27,Nov.!$A$2:$K$33,10,FALSE))=TRUE,"--",VLOOKUP($B27,Nov.!$A$2:$K$33,10,FALSE))</f>
        <v>--</v>
      </c>
      <c r="N27" s="6" t="str">
        <f>IF(ISNA(VLOOKUP($B27,Dec.!$A$2:$J$39,10,FALSE))=TRUE,"--",VLOOKUP($B27,Dec.!$A$2:$J$39,10,FALSE))</f>
        <v>--</v>
      </c>
      <c r="O27" s="34">
        <f t="shared" si="0"/>
        <v>0.9542491924314751</v>
      </c>
      <c r="P27" s="35">
        <f t="shared" si="1"/>
        <v>8.9160814052597921E-3</v>
      </c>
    </row>
    <row r="28" spans="2:16" x14ac:dyDescent="0.25">
      <c r="B28" s="14" t="s">
        <v>42</v>
      </c>
      <c r="C28" s="6">
        <f>IF(ISNA(VLOOKUP($B28, Jan!$A$2:$K$39,11,FALSE))=TRUE,"--",VLOOKUP($B28,Jan!$A$2:$K$39,11,FALSE))</f>
        <v>0.93990800750457404</v>
      </c>
      <c r="D28" s="6">
        <f>IF(ISNA(VLOOKUP($B28,Feb!$A$2:$L$39,12,FALSE))=TRUE,"--",VLOOKUP($B28,Feb!$A$2:$L$39,12,FALSE))</f>
        <v>0.95728782644314347</v>
      </c>
      <c r="E28" s="6">
        <f>IF(ISNA(VLOOKUP($B28,March!$A$2:$L$39,12,FALSE))=TRUE,"--",VLOOKUP($B28,March!$A$2:$L$39,12,FALSE))</f>
        <v>0.97518185708172578</v>
      </c>
      <c r="F28" s="6">
        <f>IF(ISNA(VLOOKUP($B28,April!$A$2:$K$41,11,FALSE))=TRUE,"--",VLOOKUP($B28,April!$A$2:$K$41,11,FALSE))</f>
        <v>0.92919346118684598</v>
      </c>
      <c r="G28" s="6">
        <f>IF(ISNA(VLOOKUP($B28,May!$A$2:$K$41,11,FALSE))=TRUE,"--",VLOOKUP($B28,May!$A$2:$K$41,11,FALSE))</f>
        <v>0.94105275267416266</v>
      </c>
      <c r="H28" s="6">
        <f>IF(ISNA(VLOOKUP($B28,June!$A$2:$K$29,11,FALSE))=TRUE,"--",VLOOKUP($B28,June!$A$2:$K$29,11,FALSE))</f>
        <v>0.93929357662210555</v>
      </c>
      <c r="I28" s="6" t="str">
        <f>IF(ISNA(VLOOKUP($B28,July!$A$2:$K$33,11,FALSE))=TRUE,"--",VLOOKUP($B28,July!$A$2:$K$33,11,FALSE))</f>
        <v>--</v>
      </c>
      <c r="J28" s="6">
        <f>IF(ISNA(VLOOKUP($B28,August!$A$2:$K$29,11,FALSE))=TRUE,"--",VLOOKUP($B28,August!$A$2:$K$29,11,FALSE))</f>
        <v>0.94739737514042166</v>
      </c>
      <c r="K28" s="6">
        <f>IF(ISNA(VLOOKUP($B28,Sept.!$A$2:$Q$70,10,FALSE))=TRUE,"--",VLOOKUP($B28,Sept.!$A$2:$Q$70,10,FALSE))</f>
        <v>0.92301793036117485</v>
      </c>
      <c r="L28" s="6">
        <f>IF(ISNA(VLOOKUP($B28,Oct.!$A$2:$Q$70,10,FALSE))=TRUE,"--",VLOOKUP($B28,Oct.!$A$2:$Q$70,10,FALSE))</f>
        <v>0.93449575871819213</v>
      </c>
      <c r="M28" s="6">
        <f>IF(ISNA(VLOOKUP($B28,Nov.!$A$2:$K$33,10,FALSE))=TRUE,"--",VLOOKUP($B28,Nov.!$A$2:$K$33,10,FALSE))</f>
        <v>0.94431723601797124</v>
      </c>
      <c r="N28" s="6">
        <f>IF(ISNA(VLOOKUP($B28,Dec.!$A$2:$J$39,10,FALSE))=TRUE,"--",VLOOKUP($B28,Dec.!$A$2:$J$39,10,FALSE))</f>
        <v>0.9374779369269457</v>
      </c>
      <c r="O28" s="34">
        <f t="shared" si="0"/>
        <v>0.9426021562433875</v>
      </c>
      <c r="P28" s="35">
        <f t="shared" si="1"/>
        <v>1.4924141912030875E-2</v>
      </c>
    </row>
    <row r="29" spans="2:16" x14ac:dyDescent="0.25">
      <c r="B29" s="14" t="s">
        <v>39</v>
      </c>
      <c r="C29" s="6">
        <f>IF(ISNA(VLOOKUP($B29, Jan!$A$2:$K$39,11,FALSE))=TRUE,"--",VLOOKUP($B29,Jan!$A$2:$K$39,11,FALSE))</f>
        <v>0.88375042560435779</v>
      </c>
      <c r="D29" s="6" t="str">
        <f>IF(ISNA(VLOOKUP($B29,Feb!$A$2:$L$39,12,FALSE))=TRUE,"--",VLOOKUP($B29,Feb!$A$2:$L$39,12,FALSE))</f>
        <v>--</v>
      </c>
      <c r="E29" s="6" t="str">
        <f>IF(ISNA(VLOOKUP($B29,March!$A$2:$L$39,12,FALSE))=TRUE,"--",VLOOKUP($B29,March!$A$2:$L$39,12,FALSE))</f>
        <v>--</v>
      </c>
      <c r="F29" s="6" t="str">
        <f>IF(ISNA(VLOOKUP($B29,April!$A$2:$K$41,11,FALSE))=TRUE,"--",VLOOKUP($B29,April!$A$2:$K$41,11,FALSE))</f>
        <v>--</v>
      </c>
      <c r="G29" s="6" t="str">
        <f>IF(ISNA(VLOOKUP($B29,May!$A$2:$K$41,11,FALSE))=TRUE,"--",VLOOKUP($B29,May!$A$2:$K$41,11,FALSE))</f>
        <v>--</v>
      </c>
      <c r="H29" s="6" t="str">
        <f>IF(ISNA(VLOOKUP($B29,June!$A$2:$K$29,11,FALSE))=TRUE,"--",VLOOKUP($B29,June!$A$2:$K$29,11,FALSE))</f>
        <v>--</v>
      </c>
      <c r="I29" s="6" t="str">
        <f>IF(ISNA(VLOOKUP($B29,July!$A$2:$K$33,11,FALSE))=TRUE,"--",VLOOKUP($B29,July!$A$2:$K$33,11,FALSE))</f>
        <v>--</v>
      </c>
      <c r="J29" s="6" t="str">
        <f>IF(ISNA(VLOOKUP($B29,August!$A$2:$K$29,11,FALSE))=TRUE,"--",VLOOKUP($B29,August!$A$2:$K$29,11,FALSE))</f>
        <v>--</v>
      </c>
      <c r="K29" s="6" t="str">
        <f>IF(ISNA(VLOOKUP($B29,Sept.!$A$2:$Q$70,10,FALSE))=TRUE,"--",VLOOKUP($B29,Sept.!$A$2:$Q$70,10,FALSE))</f>
        <v>--</v>
      </c>
      <c r="L29" s="6" t="str">
        <f>IF(ISNA(VLOOKUP($B29,Oct.!$A$2:$Q$70,10,FALSE))=TRUE,"--",VLOOKUP($B29,Oct.!$A$2:$Q$70,10,FALSE))</f>
        <v>--</v>
      </c>
      <c r="M29" s="6" t="str">
        <f>IF(ISNA(VLOOKUP($B29,Nov.!$A$2:$K$33,10,FALSE))=TRUE,"--",VLOOKUP($B29,Nov.!$A$2:$K$33,10,FALSE))</f>
        <v>--</v>
      </c>
      <c r="N29" s="6" t="str">
        <f>IF(ISNA(VLOOKUP($B29,Dec.!$A$2:$J$39,10,FALSE))=TRUE,"--",VLOOKUP($B29,Dec.!$A$2:$J$39,10,FALSE))</f>
        <v>--</v>
      </c>
      <c r="O29" s="34">
        <f t="shared" si="0"/>
        <v>0.88375042560435779</v>
      </c>
      <c r="P29" s="35" t="e">
        <f>STDEV(C29:N29)/O29</f>
        <v>#DIV/0!</v>
      </c>
    </row>
    <row r="30" spans="2:16" x14ac:dyDescent="0.25">
      <c r="B30" s="14" t="s">
        <v>40</v>
      </c>
      <c r="C30" s="6">
        <f>IF(ISNA(VLOOKUP($B30, Jan!$A$2:$K$39,11,FALSE))=TRUE,"--",VLOOKUP($B30,Jan!$A$2:$K$39,11,FALSE))</f>
        <v>0.87894146396840123</v>
      </c>
      <c r="D30" s="6" t="str">
        <f>IF(ISNA(VLOOKUP($B30,Feb!$A$2:$L$39,12,FALSE))=TRUE,"--",VLOOKUP($B30,Feb!$A$2:$L$39,12,FALSE))</f>
        <v>--</v>
      </c>
      <c r="E30" s="6" t="str">
        <f>IF(ISNA(VLOOKUP($B30,March!$A$2:$L$39,12,FALSE))=TRUE,"--",VLOOKUP($B30,March!$A$2:$L$39,12,FALSE))</f>
        <v>--</v>
      </c>
      <c r="F30" s="6" t="str">
        <f>IF(ISNA(VLOOKUP($B30,April!$A$2:$K$41,11,FALSE))=TRUE,"--",VLOOKUP($B30,April!$A$2:$K$41,11,FALSE))</f>
        <v>--</v>
      </c>
      <c r="G30" s="6" t="str">
        <f>IF(ISNA(VLOOKUP($B30,May!$A$2:$K$41,11,FALSE))=TRUE,"--",VLOOKUP($B30,May!$A$2:$K$41,11,FALSE))</f>
        <v>--</v>
      </c>
      <c r="H30" s="6" t="str">
        <f>IF(ISNA(VLOOKUP($B30,June!$A$2:$K$29,11,FALSE))=TRUE,"--",VLOOKUP($B30,June!$A$2:$K$29,11,FALSE))</f>
        <v>--</v>
      </c>
      <c r="I30" s="6" t="str">
        <f>IF(ISNA(VLOOKUP($B30,July!$A$2:$K$33,11,FALSE))=TRUE,"--",VLOOKUP($B30,July!$A$2:$K$33,11,FALSE))</f>
        <v>--</v>
      </c>
      <c r="J30" s="6" t="str">
        <f>IF(ISNA(VLOOKUP($B30,August!$A$2:$K$29,11,FALSE))=TRUE,"--",VLOOKUP($B30,August!$A$2:$K$29,11,FALSE))</f>
        <v>--</v>
      </c>
      <c r="K30" s="6" t="str">
        <f>IF(ISNA(VLOOKUP($B30,Sept.!$A$2:$Q$70,10,FALSE))=TRUE,"--",VLOOKUP($B30,Sept.!$A$2:$Q$70,10,FALSE))</f>
        <v>--</v>
      </c>
      <c r="L30" s="6" t="str">
        <f>IF(ISNA(VLOOKUP($B30,Oct.!$A$2:$Q$70,10,FALSE))=TRUE,"--",VLOOKUP($B30,Oct.!$A$2:$Q$70,10,FALSE))</f>
        <v>--</v>
      </c>
      <c r="M30" s="6" t="str">
        <f>IF(ISNA(VLOOKUP($B30,Nov.!$A$2:$K$33,10,FALSE))=TRUE,"--",VLOOKUP($B30,Nov.!$A$2:$K$33,10,FALSE))</f>
        <v>--</v>
      </c>
      <c r="N30" s="6" t="str">
        <f>IF(ISNA(VLOOKUP($B30,Dec.!$A$2:$J$39,10,FALSE))=TRUE,"--",VLOOKUP($B30,Dec.!$A$2:$J$39,10,FALSE))</f>
        <v>--</v>
      </c>
      <c r="O30" s="34">
        <f t="shared" si="0"/>
        <v>0.87894146396840123</v>
      </c>
      <c r="P30" s="35" t="e">
        <f t="shared" si="1"/>
        <v>#DIV/0!</v>
      </c>
    </row>
    <row r="31" spans="2:16" x14ac:dyDescent="0.25">
      <c r="B31" s="14" t="s">
        <v>41</v>
      </c>
      <c r="C31" s="6">
        <f>IF(ISNA(VLOOKUP($B31, Jan!$A$2:$K$39,11,FALSE))=TRUE,"--",VLOOKUP($B31,Jan!$A$2:$K$39,11,FALSE))</f>
        <v>0.85871167570512597</v>
      </c>
      <c r="D31" s="6" t="str">
        <f>IF(ISNA(VLOOKUP($B31,Feb!$A$2:$L$39,12,FALSE))=TRUE,"--",VLOOKUP($B31,Feb!$A$2:$L$39,12,FALSE))</f>
        <v>--</v>
      </c>
      <c r="E31" s="6" t="str">
        <f>IF(ISNA(VLOOKUP($B31,March!$A$2:$L$39,12,FALSE))=TRUE,"--",VLOOKUP($B31,March!$A$2:$L$39,12,FALSE))</f>
        <v>--</v>
      </c>
      <c r="F31" s="6" t="str">
        <f>IF(ISNA(VLOOKUP($B31,April!$A$2:$K$41,11,FALSE))=TRUE,"--",VLOOKUP($B31,April!$A$2:$K$41,11,FALSE))</f>
        <v>--</v>
      </c>
      <c r="G31" s="6" t="str">
        <f>IF(ISNA(VLOOKUP($B31,May!$A$2:$K$41,11,FALSE))=TRUE,"--",VLOOKUP($B31,May!$A$2:$K$41,11,FALSE))</f>
        <v>--</v>
      </c>
      <c r="H31" s="6" t="str">
        <f>IF(ISNA(VLOOKUP($B31,June!$A$2:$K$29,11,FALSE))=TRUE,"--",VLOOKUP($B31,June!$A$2:$K$29,11,FALSE))</f>
        <v>--</v>
      </c>
      <c r="I31" s="6" t="str">
        <f>IF(ISNA(VLOOKUP($B31,July!$A$2:$K$33,11,FALSE))=TRUE,"--",VLOOKUP($B31,July!$A$2:$K$33,11,FALSE))</f>
        <v>--</v>
      </c>
      <c r="J31" s="6" t="str">
        <f>IF(ISNA(VLOOKUP($B31,August!$A$2:$K$29,11,FALSE))=TRUE,"--",VLOOKUP($B31,August!$A$2:$K$29,11,FALSE))</f>
        <v>--</v>
      </c>
      <c r="K31" s="6" t="str">
        <f>IF(ISNA(VLOOKUP($B31,Sept.!$A$2:$Q$70,10,FALSE))=TRUE,"--",VLOOKUP($B31,Sept.!$A$2:$Q$70,10,FALSE))</f>
        <v>--</v>
      </c>
      <c r="L31" s="6" t="str">
        <f>IF(ISNA(VLOOKUP($B31,Oct.!$A$2:$Q$70,10,FALSE))=TRUE,"--",VLOOKUP($B31,Oct.!$A$2:$Q$70,10,FALSE))</f>
        <v>--</v>
      </c>
      <c r="M31" s="6" t="str">
        <f>IF(ISNA(VLOOKUP($B31,Nov.!$A$2:$K$33,10,FALSE))=TRUE,"--",VLOOKUP($B31,Nov.!$A$2:$K$33,10,FALSE))</f>
        <v>--</v>
      </c>
      <c r="N31" s="6" t="str">
        <f>IF(ISNA(VLOOKUP($B31,Dec.!$A$2:$J$39,10,FALSE))=TRUE,"--",VLOOKUP($B31,Dec.!$A$2:$J$39,10,FALSE))</f>
        <v>--</v>
      </c>
      <c r="O31" s="34">
        <f t="shared" si="0"/>
        <v>0.85871167570512597</v>
      </c>
      <c r="P31" s="35" t="e">
        <f t="shared" si="1"/>
        <v>#DIV/0!</v>
      </c>
    </row>
    <row r="32" spans="2:16" x14ac:dyDescent="0.25">
      <c r="B32" s="14" t="s">
        <v>33</v>
      </c>
      <c r="C32" s="6">
        <f>IF(ISNA(VLOOKUP($B32, Jan!$A$2:$K$39,11,FALSE))=TRUE,"--",VLOOKUP($B32,Jan!$A$2:$K$39,11,FALSE))</f>
        <v>0.97548839654266051</v>
      </c>
      <c r="D32" s="6" t="str">
        <f>IF(ISNA(VLOOKUP($B32,Feb!$A$2:$L$39,12,FALSE))=TRUE,"--",VLOOKUP($B32,Feb!$A$2:$L$39,12,FALSE))</f>
        <v>--</v>
      </c>
      <c r="E32" s="6" t="str">
        <f>IF(ISNA(VLOOKUP($B32,March!$A$2:$L$39,12,FALSE))=TRUE,"--",VLOOKUP($B32,March!$A$2:$L$39,12,FALSE))</f>
        <v>--</v>
      </c>
      <c r="F32" s="6" t="str">
        <f>IF(ISNA(VLOOKUP($B32,April!$A$2:$K$41,11,FALSE))=TRUE,"--",VLOOKUP($B32,April!$A$2:$K$41,11,FALSE))</f>
        <v>--</v>
      </c>
      <c r="G32" s="6" t="str">
        <f>IF(ISNA(VLOOKUP($B32,May!$A$2:$K$41,11,FALSE))=TRUE,"--",VLOOKUP($B32,May!$A$2:$K$41,11,FALSE))</f>
        <v>--</v>
      </c>
      <c r="H32" s="6" t="str">
        <f>IF(ISNA(VLOOKUP($B32,June!$A$2:$K$29,11,FALSE))=TRUE,"--",VLOOKUP($B32,June!$A$2:$K$29,11,FALSE))</f>
        <v>--</v>
      </c>
      <c r="I32" s="6" t="str">
        <f>IF(ISNA(VLOOKUP($B32,July!$A$2:$K$33,11,FALSE))=TRUE,"--",VLOOKUP($B32,July!$A$2:$K$33,11,FALSE))</f>
        <v>--</v>
      </c>
      <c r="J32" s="6" t="str">
        <f>IF(ISNA(VLOOKUP($B32,August!$A$2:$K$29,11,FALSE))=TRUE,"--",VLOOKUP($B32,August!$A$2:$K$29,11,FALSE))</f>
        <v>--</v>
      </c>
      <c r="K32" s="6" t="str">
        <f>IF(ISNA(VLOOKUP($B32,Sept.!$A$2:$Q$70,10,FALSE))=TRUE,"--",VLOOKUP($B32,Sept.!$A$2:$Q$70,10,FALSE))</f>
        <v>--</v>
      </c>
      <c r="L32" s="6" t="str">
        <f>IF(ISNA(VLOOKUP($B32,Oct.!$A$2:$Q$70,10,FALSE))=TRUE,"--",VLOOKUP($B32,Oct.!$A$2:$Q$70,10,FALSE))</f>
        <v>--</v>
      </c>
      <c r="M32" s="6" t="str">
        <f>IF(ISNA(VLOOKUP($B32,Nov.!$A$2:$K$33,10,FALSE))=TRUE,"--",VLOOKUP($B32,Nov.!$A$2:$K$33,10,FALSE))</f>
        <v>--</v>
      </c>
      <c r="N32" s="6" t="str">
        <f>IF(ISNA(VLOOKUP($B32,Dec.!$A$2:$J$39,10,FALSE))=TRUE,"--",VLOOKUP($B32,Dec.!$A$2:$J$39,10,FALSE))</f>
        <v>--</v>
      </c>
      <c r="O32" s="34">
        <f t="shared" si="0"/>
        <v>0.97548839654266051</v>
      </c>
      <c r="P32" s="35" t="e">
        <f t="shared" si="1"/>
        <v>#DIV/0!</v>
      </c>
    </row>
    <row r="33" spans="2:16" x14ac:dyDescent="0.25">
      <c r="B33" s="14" t="s">
        <v>71</v>
      </c>
      <c r="C33" s="6" t="str">
        <f>IF(ISNA(VLOOKUP($B33, Jan!$A$2:$K$39,11,FALSE))=TRUE,"--",VLOOKUP($B33,Jan!$A$2:$K$39,11,FALSE))</f>
        <v>--</v>
      </c>
      <c r="D33" s="6" t="str">
        <f>IF(ISNA(VLOOKUP($B33,Feb!$A$2:$L$39,12,FALSE))=TRUE,"--",VLOOKUP($B33,Feb!$A$2:$L$39,12,FALSE))</f>
        <v>--</v>
      </c>
      <c r="E33" s="6" t="str">
        <f>IF(ISNA(VLOOKUP($B33,March!$A$2:$L$39,12,FALSE))=TRUE,"--",VLOOKUP($B33,March!$A$2:$L$39,12,FALSE))</f>
        <v>--</v>
      </c>
      <c r="F33" s="6" t="str">
        <f>IF(ISNA(VLOOKUP($B33,April!$A$2:$K$41,11,FALSE))=TRUE,"--",VLOOKUP($B33,April!$A$2:$K$41,11,FALSE))</f>
        <v>--</v>
      </c>
      <c r="G33" s="6" t="str">
        <f>IF(ISNA(VLOOKUP($B33,May!$A$2:$K$41,11,FALSE))=TRUE,"--",VLOOKUP($B33,May!$A$2:$K$41,11,FALSE))</f>
        <v>--</v>
      </c>
      <c r="H33" s="6" t="str">
        <f>IF(ISNA(VLOOKUP($B33,June!$A$2:$K$29,11,FALSE))=TRUE,"--",VLOOKUP($B33,June!$A$2:$K$29,11,FALSE))</f>
        <v>--</v>
      </c>
      <c r="I33" s="6">
        <f>IF(ISNA(VLOOKUP($B33,July!$A$2:$K$33,11,FALSE))=TRUE,"--",VLOOKUP($B33,July!$A$2:$K$33,11,FALSE))</f>
        <v>0.97094960520827023</v>
      </c>
      <c r="J33" s="6" t="str">
        <f>IF(ISNA(VLOOKUP($B33,August!$A$2:$K$29,11,FALSE))=TRUE,"--",VLOOKUP($B33,August!$A$2:$K$29,11,FALSE))</f>
        <v>--</v>
      </c>
      <c r="K33" s="6" t="str">
        <f>IF(ISNA(VLOOKUP($B33,Sept.!$A$2:$Q$70,10,FALSE))=TRUE,"--",VLOOKUP($B33,Sept.!$A$2:$Q$70,10,FALSE))</f>
        <v>--</v>
      </c>
      <c r="L33" s="6" t="str">
        <f>IF(ISNA(VLOOKUP($B33,Oct.!$A$2:$Q$70,10,FALSE))=TRUE,"--",VLOOKUP($B33,Oct.!$A$2:$Q$70,10,FALSE))</f>
        <v>--</v>
      </c>
      <c r="M33" s="6" t="str">
        <f>IF(ISNA(VLOOKUP($B33,Nov.!$A$2:$K$33,10,FALSE))=TRUE,"--",VLOOKUP($B33,Nov.!$A$2:$K$33,10,FALSE))</f>
        <v>--</v>
      </c>
      <c r="N33" s="6" t="str">
        <f>IF(ISNA(VLOOKUP($B33,Dec.!$A$2:$J$39,10,FALSE))=TRUE,"--",VLOOKUP($B33,Dec.!$A$2:$J$39,10,FALSE))</f>
        <v>--</v>
      </c>
      <c r="O33" s="34">
        <f t="shared" ref="O33:O34" si="2">AVERAGE(C33:N33)</f>
        <v>0.97094960520827023</v>
      </c>
      <c r="P33" s="35" t="e">
        <f t="shared" ref="P33:P34" si="3">STDEV(C33:N33)/O33</f>
        <v>#DIV/0!</v>
      </c>
    </row>
    <row r="34" spans="2:16" x14ac:dyDescent="0.25">
      <c r="B34" s="14" t="s">
        <v>76</v>
      </c>
      <c r="C34" s="6" t="str">
        <f>IF(ISNA(VLOOKUP($B34, Jan!$A$2:$K$39,11,FALSE))=TRUE,"--",VLOOKUP($B34,Jan!$A$2:$K$39,11,FALSE))</f>
        <v>--</v>
      </c>
      <c r="D34" s="6" t="str">
        <f>IF(ISNA(VLOOKUP($B34,Feb!$A$2:$L$39,12,FALSE))=TRUE,"--",VLOOKUP($B34,Feb!$A$2:$L$39,12,FALSE))</f>
        <v>--</v>
      </c>
      <c r="E34" s="6" t="str">
        <f>IF(ISNA(VLOOKUP($B34,March!$A$2:$L$39,12,FALSE))=TRUE,"--",VLOOKUP($B34,March!$A$2:$L$39,12,FALSE))</f>
        <v>--</v>
      </c>
      <c r="F34" s="6" t="str">
        <f>IF(ISNA(VLOOKUP($B34,April!$A$2:$K$41,11,FALSE))=TRUE,"--",VLOOKUP($B34,April!$A$2:$K$41,11,FALSE))</f>
        <v>--</v>
      </c>
      <c r="G34" s="6" t="str">
        <f>IF(ISNA(VLOOKUP($B34,May!$A$2:$K$41,11,FALSE))=TRUE,"--",VLOOKUP($B34,May!$A$2:$K$41,11,FALSE))</f>
        <v>--</v>
      </c>
      <c r="H34" s="6" t="str">
        <f>IF(ISNA(VLOOKUP($B34,June!$A$2:$K$29,11,FALSE))=TRUE,"--",VLOOKUP($B34,June!$A$2:$K$29,11,FALSE))</f>
        <v>--</v>
      </c>
      <c r="I34" s="6" t="str">
        <f>IF(ISNA(VLOOKUP($B34,July!$A$2:$K$33,11,FALSE))=TRUE,"--",VLOOKUP($B34,July!$A$2:$K$33,11,FALSE))</f>
        <v>--</v>
      </c>
      <c r="J34" s="6" t="str">
        <f>IF(ISNA(VLOOKUP($B34,August!$A$2:$K$29,11,FALSE))=TRUE,"--",VLOOKUP($B34,August!$A$2:$K$29,11,FALSE))</f>
        <v>--</v>
      </c>
      <c r="K34" s="6" t="str">
        <f>IF(ISNA(VLOOKUP($B34,Sept.!$A$2:$Q$70,10,FALSE))=TRUE,"--",VLOOKUP($B34,Sept.!$A$2:$Q$70,10,FALSE))</f>
        <v>--</v>
      </c>
      <c r="L34" s="6" t="str">
        <f>IF(ISNA(VLOOKUP($B34,Oct.!$A$2:$Q$70,10,FALSE))=TRUE,"--",VLOOKUP($B34,Oct.!$A$2:$Q$70,10,FALSE))</f>
        <v>--</v>
      </c>
      <c r="M34" s="6" t="str">
        <f>IF(ISNA(VLOOKUP($B34,Nov.!$A$2:$K$33,10,FALSE))=TRUE,"--",VLOOKUP($B34,Nov.!$A$2:$K$33,10,FALSE))</f>
        <v>--</v>
      </c>
      <c r="N34" s="6">
        <f>IF(ISNA(VLOOKUP($B34,Dec.!$A$2:$J$39,10,FALSE))=TRUE,"--",VLOOKUP($B34,Dec.!$A$2:$J$39,10,FALSE))</f>
        <v>0.92540977877188402</v>
      </c>
      <c r="O34" s="34">
        <f t="shared" si="2"/>
        <v>0.92540977877188402</v>
      </c>
      <c r="P34" s="35" t="e">
        <f t="shared" si="3"/>
        <v>#DIV/0!</v>
      </c>
    </row>
    <row r="35" spans="2:16" x14ac:dyDescent="0.25">
      <c r="B35" s="14" t="s">
        <v>18</v>
      </c>
      <c r="C35" s="6">
        <f>IF(ISNA(VLOOKUP($B35, Jan!$A$2:$K$39,11,FALSE))=TRUE,"--",VLOOKUP($B35,Jan!$A$2:$K$39,11,FALSE))</f>
        <v>0.88823718727464307</v>
      </c>
      <c r="D35" s="6">
        <f>IF(ISNA(VLOOKUP($B35,Feb!$A$2:$L$39,12,FALSE))=TRUE,"--",VLOOKUP($B35,Feb!$A$2:$L$39,12,FALSE))</f>
        <v>0.91013514372528592</v>
      </c>
      <c r="E35" s="6">
        <f>IF(ISNA(VLOOKUP($B35,March!$A$2:$L$39,12,FALSE))=TRUE,"--",VLOOKUP($B35,March!$A$2:$L$39,12,FALSE))</f>
        <v>0.96254139072846856</v>
      </c>
      <c r="F35" s="6">
        <f>IF(ISNA(VLOOKUP($B35,April!$A$2:$K$41,11,FALSE))=TRUE,"--",VLOOKUP($B35,April!$A$2:$K$41,11,FALSE))</f>
        <v>0.91105816950477836</v>
      </c>
      <c r="G35" s="6">
        <f>IF(ISNA(VLOOKUP($B35,May!$A$2:$K$41,11,FALSE))=TRUE,"--",VLOOKUP($B35,May!$A$2:$K$41,11,FALSE))</f>
        <v>0.91454776838787655</v>
      </c>
      <c r="H35" s="6">
        <f>IF(ISNA(VLOOKUP($B35,June!$A$2:$K$29,11,FALSE))=TRUE,"--",VLOOKUP($B35,June!$A$2:$K$29,11,FALSE))</f>
        <v>0.91625428054289204</v>
      </c>
      <c r="I35" s="6">
        <f>IF(ISNA(VLOOKUP($B35,July!$A$2:$K$33,11,FALSE))=TRUE,"--",VLOOKUP($B35,July!$A$2:$K$33,11,FALSE))</f>
        <v>0.92523088393502206</v>
      </c>
      <c r="J35" s="6">
        <f>IF(ISNA(VLOOKUP($B35,August!$A$2:$K$29,11,FALSE))=TRUE,"--",VLOOKUP($B35,August!$A$2:$K$29,11,FALSE))</f>
        <v>0.9148349856027771</v>
      </c>
      <c r="K35" s="6" t="str">
        <f>IF(ISNA(VLOOKUP($B35,Sept.!$A$2:$Q$70,10,FALSE))=TRUE,"--",VLOOKUP($B35,Sept.!$A$2:$Q$70,10,FALSE))</f>
        <v>--</v>
      </c>
      <c r="L35" s="6" t="str">
        <f>IF(ISNA(VLOOKUP($B35,Oct.!$A$2:$Q$70,10,FALSE))=TRUE,"--",VLOOKUP($B35,Oct.!$A$2:$Q$70,10,FALSE))</f>
        <v>--</v>
      </c>
      <c r="M35" s="6">
        <f>IF(ISNA(VLOOKUP($B35,Nov.!$A$2:$K$33,10,FALSE))=TRUE,"--",VLOOKUP($B35,Nov.!$A$2:$K$33,10,FALSE))</f>
        <v>0.92799937077237726</v>
      </c>
      <c r="N35" s="6">
        <f>IF(ISNA(VLOOKUP($B35,Dec.!$A$2:$J$39,10,FALSE))=TRUE,"--",VLOOKUP($B35,Dec.!$A$2:$J$39,10,FALSE))</f>
        <v>0.92680447953588463</v>
      </c>
      <c r="O35" s="34">
        <f t="shared" si="0"/>
        <v>0.91976436600100064</v>
      </c>
      <c r="P35" s="35">
        <f t="shared" si="1"/>
        <v>2.0512148986787045E-2</v>
      </c>
    </row>
    <row r="36" spans="2:16" x14ac:dyDescent="0.25">
      <c r="B36" s="39" t="s">
        <v>19</v>
      </c>
      <c r="C36" s="6" t="str">
        <f>IF(ISNA(VLOOKUP($B36, Jan!$A$2:$K$39,11,FALSE))=TRUE,"--",VLOOKUP($B36,Jan!$A$2:$K$39,11,FALSE))</f>
        <v>--</v>
      </c>
      <c r="D36" s="6" t="str">
        <f>IF(ISNA(VLOOKUP($B36,Feb!$A$2:$L$39,12,FALSE))=TRUE,"--",VLOOKUP($B36,Feb!$A$2:$L$39,12,FALSE))</f>
        <v>--</v>
      </c>
      <c r="E36" s="6" t="str">
        <f>IF(ISNA(VLOOKUP($B36,March!$A$2:$L$39,12,FALSE))=TRUE,"--",VLOOKUP($B36,March!$A$2:$L$39,12,FALSE))</f>
        <v>--</v>
      </c>
      <c r="F36" s="6" t="str">
        <f>IF(ISNA(VLOOKUP($B36,April!$A$2:$K$41,11,FALSE))=TRUE,"--",VLOOKUP($B36,April!$A$2:$K$41,11,FALSE))</f>
        <v>--</v>
      </c>
      <c r="G36" s="6" t="str">
        <f>IF(ISNA(VLOOKUP($B36,May!$A$2:$K$41,11,FALSE))=TRUE,"--",VLOOKUP($B36,May!$A$2:$K$41,11,FALSE))</f>
        <v>--</v>
      </c>
      <c r="H36" s="6">
        <f>IF(ISNA(VLOOKUP($B36,June!$A$2:$K$29,11,FALSE))=TRUE,"--",VLOOKUP($B36,June!$A$2:$K$29,11,FALSE))</f>
        <v>0.94625173154492437</v>
      </c>
      <c r="I36" s="6">
        <f>IF(ISNA(VLOOKUP($B36,July!$A$2:$K$33,11,FALSE))=TRUE,"--",VLOOKUP($B36,July!$A$2:$K$33,11,FALSE))</f>
        <v>0.94407980583538131</v>
      </c>
      <c r="J36" s="6">
        <f>IF(ISNA(VLOOKUP($B36,August!$A$2:$K$29,11,FALSE))=TRUE,"--",VLOOKUP($B36,August!$A$2:$K$29,11,FALSE))</f>
        <v>0.92749593902286365</v>
      </c>
      <c r="K36" s="6">
        <f>IF(ISNA(VLOOKUP($B36,Sept.!$A$2:$Q$70,10,FALSE))=TRUE,"--",VLOOKUP($B36,Sept.!$A$2:$Q$70,10,FALSE))</f>
        <v>0.91871782212093545</v>
      </c>
      <c r="L36" s="6">
        <f>IF(ISNA(VLOOKUP($B36,Oct.!$A$2:$Q$70,10,FALSE))=TRUE,"--",VLOOKUP($B36,Oct.!$A$2:$Q$70,10,FALSE))</f>
        <v>0.93450079838692601</v>
      </c>
      <c r="M36" s="6">
        <f>IF(ISNA(VLOOKUP($B36,Nov.!$A$2:$K$33,10,FALSE))=TRUE,"--",VLOOKUP($B36,Nov.!$A$2:$K$33,10,FALSE))</f>
        <v>0.95006130326194138</v>
      </c>
      <c r="N36" s="6">
        <f>IF(ISNA(VLOOKUP($B36,Dec.!$A$2:$J$39,10,FALSE))=TRUE,"--",VLOOKUP($B36,Dec.!$A$2:$J$39,10,FALSE))</f>
        <v>0.93567698760766205</v>
      </c>
      <c r="O36" s="34">
        <f>AVERAGE(C36:N36)</f>
        <v>0.93668348396866208</v>
      </c>
      <c r="P36" s="35">
        <f>STDEV(C36:N36)/O36</f>
        <v>1.1841630625177546E-2</v>
      </c>
    </row>
    <row r="37" spans="2:16" ht="15.75" thickBot="1" x14ac:dyDescent="0.3">
      <c r="B37" s="39" t="s">
        <v>15</v>
      </c>
      <c r="C37" s="40">
        <f>IF(ISNA(VLOOKUP($B37, Jan!$A$2:$K$39,11,FALSE))=TRUE,"--",VLOOKUP($B37,Jan!$A$2:$K$39,11,FALSE))</f>
        <v>0.91925899894974705</v>
      </c>
      <c r="D37" s="40">
        <f>IF(ISNA(VLOOKUP($B37,Feb!$A$2:$L$39,12,FALSE))=TRUE,"--",VLOOKUP($B37,Feb!$A$2:$L$39,12,FALSE))</f>
        <v>0.92550362671581876</v>
      </c>
      <c r="E37" s="40">
        <f>IF(ISNA(VLOOKUP($B37,March!$A$2:$L$39,12,FALSE))=TRUE,"--",VLOOKUP($B37,March!$A$2:$L$39,12,FALSE))</f>
        <v>0.96599470576257351</v>
      </c>
      <c r="F37" s="40">
        <f>IF(ISNA(VLOOKUP($B37,April!$A$2:$K$41,11,FALSE))=TRUE,"--",VLOOKUP($B37,April!$A$2:$K$41,11,FALSE))</f>
        <v>0.92231759656652124</v>
      </c>
      <c r="G37" s="6">
        <f>IF(ISNA(VLOOKUP($B37,May!$A$2:$K$41,11,FALSE))=TRUE,"--",VLOOKUP($B37,May!$A$2:$K$41,11,FALSE))</f>
        <v>0.9166293765220499</v>
      </c>
      <c r="H37" s="6">
        <f>IF(ISNA(VLOOKUP($B37,June!$A$2:$K$29,11,FALSE))=TRUE,"--",VLOOKUP($B37,June!$A$2:$K$29,11,FALSE))</f>
        <v>0.90980803298916624</v>
      </c>
      <c r="I37" s="6">
        <f>IF(ISNA(VLOOKUP($B37,July!$A$2:$K$33,11,FALSE))=TRUE,"--",VLOOKUP($B37,July!$A$2:$K$33,11,FALSE))</f>
        <v>0.91482402878898861</v>
      </c>
      <c r="J37" s="6">
        <f>IF(ISNA(VLOOKUP($B37,August!$A$2:$K$29,11,FALSE))=TRUE,"--",VLOOKUP($B37,August!$A$2:$K$29,11,FALSE))</f>
        <v>0.91520860260858961</v>
      </c>
      <c r="K37" s="40">
        <f>IF(ISNA(VLOOKUP($B37,Sept.!$A$2:$Q$70,10,FALSE))=TRUE,"--",VLOOKUP($B37,Sept.!$A$2:$Q$70,10,FALSE))</f>
        <v>0.92732498968892241</v>
      </c>
      <c r="L37" s="40">
        <f>IF(ISNA(VLOOKUP($B37,Oct.!$A$2:$Q$70,10,FALSE))=TRUE,"--",VLOOKUP($B37,Oct.!$A$2:$Q$70,10,FALSE))</f>
        <v>0.91983663838907814</v>
      </c>
      <c r="M37" s="6">
        <f>IF(ISNA(VLOOKUP($B37,Nov.!$A$2:$K$33,10,FALSE))=TRUE,"--",VLOOKUP($B37,Nov.!$A$2:$K$33,10,FALSE))</f>
        <v>0.92156934337421159</v>
      </c>
      <c r="N37" s="6">
        <f>IF(ISNA(VLOOKUP($B37,Dec.!$A$2:$J$39,10,FALSE))=TRUE,"--",VLOOKUP($B37,Dec.!$A$2:$J$39,10,FALSE))</f>
        <v>0.93084060371638433</v>
      </c>
      <c r="O37" s="41">
        <f t="shared" si="0"/>
        <v>0.92409304533933767</v>
      </c>
      <c r="P37" s="42">
        <f t="shared" si="1"/>
        <v>1.561143175328451E-2</v>
      </c>
    </row>
    <row r="38" spans="2:16" x14ac:dyDescent="0.25">
      <c r="B38" s="77" t="s">
        <v>36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</row>
    <row r="39" spans="2:16" ht="15.75" thickBot="1" x14ac:dyDescent="0.3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</row>
    <row r="40" spans="2:16" x14ac:dyDescent="0.25">
      <c r="B40" s="37" t="s">
        <v>0</v>
      </c>
      <c r="C40" s="37" t="s">
        <v>20</v>
      </c>
      <c r="D40" s="38" t="s">
        <v>21</v>
      </c>
      <c r="E40" s="37" t="s">
        <v>22</v>
      </c>
      <c r="F40" s="38" t="s">
        <v>23</v>
      </c>
      <c r="G40" s="37" t="s">
        <v>24</v>
      </c>
      <c r="H40" s="38" t="s">
        <v>25</v>
      </c>
      <c r="I40" s="37" t="s">
        <v>26</v>
      </c>
      <c r="J40" s="38" t="s">
        <v>27</v>
      </c>
      <c r="K40" s="37" t="s">
        <v>28</v>
      </c>
      <c r="L40" s="38" t="s">
        <v>29</v>
      </c>
      <c r="M40" s="37" t="s">
        <v>30</v>
      </c>
      <c r="N40" s="38" t="s">
        <v>31</v>
      </c>
      <c r="O40" s="38" t="s">
        <v>14</v>
      </c>
      <c r="P40" s="38" t="s">
        <v>6</v>
      </c>
    </row>
    <row r="41" spans="2:16" x14ac:dyDescent="0.25">
      <c r="B41" s="14" t="s">
        <v>32</v>
      </c>
      <c r="C41" s="6">
        <f>IF(ISNA(VLOOKUP($B41,Jan!$A$2:$R$39,18,FALSE))=TRUE,"--",VLOOKUP($B41,Jan!$A$2:$R$39,18,FALSE))</f>
        <v>14.46845985285683</v>
      </c>
      <c r="D41" s="6">
        <f>IF(ISNA(VLOOKUP($B41,Feb!$A$2:$T$39,20,FALSE))=TRUE,"--",VLOOKUP($B41,Feb!$A$2:$T$39,20,FALSE))</f>
        <v>14.593074896861578</v>
      </c>
      <c r="E41" s="6">
        <f>IF(ISNA(VLOOKUP($B41,March!$A$2:$T$71,17,FALSE))=TRUE,"--",VLOOKUP($B41,March!$A$2:$T$71,17,FALSE))</f>
        <v>15.698</v>
      </c>
      <c r="F41" s="6">
        <f>IF(ISNA(VLOOKUP($B41,April!$A$2:$R$41,18,FALSE))=TRUE,"--",VLOOKUP($B41,April!$A$2:$R$41,18,FALSE))</f>
        <v>15.899382118901952</v>
      </c>
      <c r="G41" s="6">
        <f>IF(ISNA(VLOOKUP($B41,May!$A$2:$R$33,18,FALSE))=TRUE,"--",VLOOKUP($B41,May!$A$2:$R$33,18,FALSE))</f>
        <v>15.820606429255712</v>
      </c>
      <c r="H41" s="6">
        <f>IF(ISNA(VLOOKUP($B41,June!$A$2:$R$29,18,FALSE))=TRUE,"--",VLOOKUP($B41,June!$A$2:$R$29,18,FALSE))</f>
        <v>13.358921119629226</v>
      </c>
      <c r="I41" s="6">
        <f>IF(ISNA(VLOOKUP($B41,July!$A$2:$R$33,18,FALSE))=TRUE,"--",VLOOKUP($B41,July!$A$2:$R$33,18,FALSE))</f>
        <v>15.386303032176137</v>
      </c>
      <c r="J41" s="6">
        <f>IF(ISNA(VLOOKUP($B41,August!$A$2:$R$29,18,FALSE))=TRUE,"--",VLOOKUP($B41,August!$A$2:$R$29,18,FALSE))</f>
        <v>14.394267058315718</v>
      </c>
      <c r="K41" s="6">
        <f>IF(ISNA(VLOOKUP($B41,Sept.!$A$2:$Q$70,17,FALSE))=TRUE,"--",VLOOKUP($B41,Sept.!$A$2:$Q$70,17,FALSE))</f>
        <v>0</v>
      </c>
      <c r="L41" s="6">
        <f>IF(ISNA(VLOOKUP($B41,Oct.!$A$2:$Q$70,17,FALSE))=TRUE,"--",VLOOKUP($B41,Oct.!$A$2:$Q$70,17,FALSE))</f>
        <v>0</v>
      </c>
      <c r="M41" s="6">
        <f>IF(ISNA(VLOOKUP($B41,Nov.!$A$2:$Q$39,17,FALSE))=TRUE,"--",VLOOKUP($B41,Nov.!$A$2:$Q$39,17,FALSE))</f>
        <v>0</v>
      </c>
      <c r="N41" s="6">
        <f>IF(ISNA(VLOOKUP($B41,Dec.!$A$1:$Q$48,17,FALSE))=TRUE,"--",VLOOKUP($B41,Dec.!$A$1:$Q$48,17,FALSE))</f>
        <v>0</v>
      </c>
      <c r="O41" s="6">
        <f>AVERAGE(C41:N41)</f>
        <v>9.9682512089997637</v>
      </c>
      <c r="P41" s="36">
        <f>STDEV(C41:N41)/O41</f>
        <v>0.74201478371552421</v>
      </c>
    </row>
    <row r="42" spans="2:16" x14ac:dyDescent="0.25">
      <c r="B42" s="14" t="s">
        <v>38</v>
      </c>
      <c r="C42" s="6">
        <f>IF(ISNA(VLOOKUP($B42,Jan!$A$2:$R$39,18,FALSE))=TRUE,"--",VLOOKUP($B42,Jan!$A$2:$R$39,18,FALSE))</f>
        <v>20.70128260874132</v>
      </c>
      <c r="D42" s="6">
        <f>IF(ISNA(VLOOKUP($B42,Feb!$A$2:$T$39,20,FALSE))=TRUE,"--",VLOOKUP($B42,Feb!$A$2:$T$39,20,FALSE))</f>
        <v>23.304266548930105</v>
      </c>
      <c r="E42" s="6">
        <f>IF(ISNA(VLOOKUP($B42,March!$A$2:$T$71,17,FALSE))=TRUE,"--",VLOOKUP($B42,March!$A$2:$T$71,17,FALSE))</f>
        <v>21.587</v>
      </c>
      <c r="F42" s="6">
        <f>IF(ISNA(VLOOKUP($B42,April!$A$2:$R$41,18,FALSE))=TRUE,"--",VLOOKUP($B42,April!$A$2:$R$41,18,FALSE))</f>
        <v>22.664364969414525</v>
      </c>
      <c r="G42" s="6">
        <f>IF(ISNA(VLOOKUP($B42,May!$A$2:$R$33,18,FALSE))=TRUE,"--",VLOOKUP($B42,May!$A$2:$R$33,18,FALSE))</f>
        <v>25.478174555698924</v>
      </c>
      <c r="H42" s="6">
        <f>IF(ISNA(VLOOKUP($B42,June!$A$2:$R$29,18,FALSE))=TRUE,"--",VLOOKUP($B42,June!$A$2:$R$29,18,FALSE))</f>
        <v>24.517011899034337</v>
      </c>
      <c r="I42" s="6">
        <f>IF(ISNA(VLOOKUP($B42,July!$A$2:$R$33,18,FALSE))=TRUE,"--",VLOOKUP($B42,July!$A$2:$R$33,18,FALSE))</f>
        <v>23.661165866825442</v>
      </c>
      <c r="J42" s="6">
        <f>IF(ISNA(VLOOKUP($B42,August!$A$2:$R$29,18,FALSE))=TRUE,"--",VLOOKUP($B42,August!$A$2:$R$29,18,FALSE))</f>
        <v>23.29679243189635</v>
      </c>
      <c r="K42" s="6">
        <f>IF(ISNA(VLOOKUP($B42,Sept.!$A$2:$Q$70,17,FALSE))=TRUE,"--",VLOOKUP($B42,Sept.!$A$2:$Q$70,17,FALSE))</f>
        <v>0</v>
      </c>
      <c r="L42" s="6">
        <f>IF(ISNA(VLOOKUP($B42,Oct.!$A$2:$Q$70,17,FALSE))=TRUE,"--",VLOOKUP($B42,Oct.!$A$2:$Q$70,17,FALSE))</f>
        <v>0</v>
      </c>
      <c r="M42" s="6">
        <f>IF(ISNA(VLOOKUP($B42,Nov.!$A$2:$Q$39,17,FALSE))=TRUE,"--",VLOOKUP($B42,Nov.!$A$2:$Q$39,17,FALSE))</f>
        <v>0</v>
      </c>
      <c r="N42" s="6">
        <f>IF(ISNA(VLOOKUP($B42,Dec.!$A$1:$Q$48,17,FALSE))=TRUE,"--",VLOOKUP($B42,Dec.!$A$1:$Q$48,17,FALSE))</f>
        <v>0</v>
      </c>
      <c r="O42" s="6">
        <f t="shared" ref="O42:O69" si="4">AVERAGE(C42:N42)</f>
        <v>15.434171573378416</v>
      </c>
      <c r="P42" s="36">
        <f t="shared" ref="P42:P69" si="5">STDEV(C42:N42)/O42</f>
        <v>0.74274082488921278</v>
      </c>
    </row>
    <row r="43" spans="2:16" x14ac:dyDescent="0.25">
      <c r="B43" s="14" t="s">
        <v>55</v>
      </c>
      <c r="C43" s="6">
        <f>IF(ISNA(VLOOKUP($B43,Jan!$A$2:$R$39,18,FALSE))=TRUE,"--",VLOOKUP($B43,Jan!$A$2:$R$39,18,FALSE))</f>
        <v>8.1027522328587107</v>
      </c>
      <c r="D43" s="6">
        <f>IF(ISNA(VLOOKUP($B43,Feb!$A$2:$T$39,20,FALSE))=TRUE,"--",VLOOKUP($B43,Feb!$A$2:$T$39,20,FALSE))</f>
        <v>6.6538916326208817</v>
      </c>
      <c r="E43" s="6">
        <f>IF(ISNA(VLOOKUP($B43,March!$A$2:$T$71,17,FALSE))=TRUE,"--",VLOOKUP($B43,March!$A$2:$T$71,17,FALSE))</f>
        <v>7.3692000000000002</v>
      </c>
      <c r="F43" s="6">
        <f>IF(ISNA(VLOOKUP($B43,April!$A$2:$R$41,18,FALSE))=TRUE,"--",VLOOKUP($B43,April!$A$2:$R$41,18,FALSE))</f>
        <v>7.7312148406132826</v>
      </c>
      <c r="G43" s="6" t="str">
        <f>IF(ISNA(VLOOKUP($B43,May!$A$2:$R$33,18,FALSE))=TRUE,"--",VLOOKUP($B43,May!$A$2:$R$33,18,FALSE))</f>
        <v>--</v>
      </c>
      <c r="H43" s="6" t="str">
        <f>IF(ISNA(VLOOKUP($B43,June!$A$2:$R$29,18,FALSE))=TRUE,"--",VLOOKUP($B43,June!$A$2:$R$29,18,FALSE))</f>
        <v>--</v>
      </c>
      <c r="I43" s="6" t="str">
        <f>IF(ISNA(VLOOKUP($B43,July!$A$2:$R$33,18,FALSE))=TRUE,"--",VLOOKUP($B43,July!$A$2:$R$33,18,FALSE))</f>
        <v>--</v>
      </c>
      <c r="J43" s="6" t="str">
        <f>IF(ISNA(VLOOKUP($B43,August!$A$2:$R$29,18,FALSE))=TRUE,"--",VLOOKUP($B43,August!$A$2:$R$29,18,FALSE))</f>
        <v>--</v>
      </c>
      <c r="K43" s="6" t="str">
        <f>IF(ISNA(VLOOKUP($B43,Sept.!$A$2:$Q$70,17,FALSE))=TRUE,"--",VLOOKUP($B43,Sept.!$A$2:$Q$70,17,FALSE))</f>
        <v>--</v>
      </c>
      <c r="L43" s="6" t="str">
        <f>IF(ISNA(VLOOKUP($B43,Oct.!$A$2:$Q$70,17,FALSE))=TRUE,"--",VLOOKUP($B43,Oct.!$A$2:$Q$70,17,FALSE))</f>
        <v>--</v>
      </c>
      <c r="M43" s="6" t="str">
        <f>IF(ISNA(VLOOKUP($B43,Nov.!$A$2:$Q$39,17,FALSE))=TRUE,"--",VLOOKUP($B43,Nov.!$A$2:$Q$39,17,FALSE))</f>
        <v>--</v>
      </c>
      <c r="N43" s="6">
        <f>IF(ISNA(VLOOKUP($B43,Dec.!$A$1:$Q$48,17,FALSE))=TRUE,"--",VLOOKUP($B43,Dec.!$A$1:$Q$48,17,FALSE))</f>
        <v>0</v>
      </c>
      <c r="O43" s="6">
        <f t="shared" si="4"/>
        <v>5.9714117412185752</v>
      </c>
      <c r="P43" s="36">
        <f t="shared" si="5"/>
        <v>0.56614962329044016</v>
      </c>
    </row>
    <row r="44" spans="2:16" x14ac:dyDescent="0.25">
      <c r="B44" s="14" t="s">
        <v>56</v>
      </c>
      <c r="C44" s="6">
        <f>IF(ISNA(VLOOKUP($B44,Jan!$A$2:$R$39,18,FALSE))=TRUE,"--",VLOOKUP($B44,Jan!$A$2:$R$39,18,FALSE))</f>
        <v>8.2964459357358038</v>
      </c>
      <c r="D44" s="6">
        <f>IF(ISNA(VLOOKUP($B44,Feb!$A$2:$T$39,20,FALSE))=TRUE,"--",VLOOKUP($B44,Feb!$A$2:$T$39,20,FALSE))</f>
        <v>8.5073535785061516</v>
      </c>
      <c r="E44" s="6">
        <f>IF(ISNA(VLOOKUP($B44,March!$A$2:$T$71,17,FALSE))=TRUE,"--",VLOOKUP($B44,March!$A$2:$T$71,17,FALSE))</f>
        <v>7.1433999999999997</v>
      </c>
      <c r="F44" s="6">
        <f>IF(ISNA(VLOOKUP($B44,April!$A$2:$R$41,18,FALSE))=TRUE,"--",VLOOKUP($B44,April!$A$2:$R$41,18,FALSE))</f>
        <v>7.4639832887331012</v>
      </c>
      <c r="G44" s="6">
        <f>IF(ISNA(VLOOKUP($B44,May!$A$2:$R$33,18,FALSE))=TRUE,"--",VLOOKUP($B44,May!$A$2:$R$33,18,FALSE))</f>
        <v>7.7418734536122136</v>
      </c>
      <c r="H44" s="6" t="str">
        <f>IF(ISNA(VLOOKUP($B44,June!$A$2:$R$29,18,FALSE))=TRUE,"--",VLOOKUP($B44,June!$A$2:$R$29,18,FALSE))</f>
        <v>--</v>
      </c>
      <c r="I44" s="6" t="str">
        <f>IF(ISNA(VLOOKUP($B44,July!$A$2:$R$33,18,FALSE))=TRUE,"--",VLOOKUP($B44,July!$A$2:$R$33,18,FALSE))</f>
        <v>--</v>
      </c>
      <c r="J44" s="6" t="str">
        <f>IF(ISNA(VLOOKUP($B44,August!$A$2:$R$29,18,FALSE))=TRUE,"--",VLOOKUP($B44,August!$A$2:$R$29,18,FALSE))</f>
        <v>--</v>
      </c>
      <c r="K44" s="6" t="str">
        <f>IF(ISNA(VLOOKUP($B44,Sept.!$A$2:$Q$70,17,FALSE))=TRUE,"--",VLOOKUP($B44,Sept.!$A$2:$Q$70,17,FALSE))</f>
        <v>--</v>
      </c>
      <c r="L44" s="6">
        <f>IF(ISNA(VLOOKUP($B44,Oct.!$A$2:$Q$70,17,FALSE))=TRUE,"--",VLOOKUP($B44,Oct.!$A$2:$Q$70,17,FALSE))</f>
        <v>0</v>
      </c>
      <c r="M44" s="6">
        <f>IF(ISNA(VLOOKUP($B44,Nov.!$A$2:$Q$39,17,FALSE))=TRUE,"--",VLOOKUP($B44,Nov.!$A$2:$Q$39,17,FALSE))</f>
        <v>0</v>
      </c>
      <c r="N44" s="6">
        <f>IF(ISNA(VLOOKUP($B44,Dec.!$A$1:$Q$48,17,FALSE))=TRUE,"--",VLOOKUP($B44,Dec.!$A$1:$Q$48,17,FALSE))</f>
        <v>0</v>
      </c>
      <c r="O44" s="6">
        <f t="shared" si="4"/>
        <v>4.8941320320734087</v>
      </c>
      <c r="P44" s="36">
        <f t="shared" si="5"/>
        <v>0.83270960333199906</v>
      </c>
    </row>
    <row r="45" spans="2:16" x14ac:dyDescent="0.25">
      <c r="B45" s="14" t="s">
        <v>57</v>
      </c>
      <c r="C45" s="6">
        <f>IF(ISNA(VLOOKUP($B45,Jan!$A$2:$R$39,18,FALSE))=TRUE,"--",VLOOKUP($B45,Jan!$A$2:$R$39,18,FALSE))</f>
        <v>8.2567956253863901</v>
      </c>
      <c r="D45" s="6">
        <f>IF(ISNA(VLOOKUP($B45,Feb!$A$2:$T$39,20,FALSE))=TRUE,"--",VLOOKUP($B45,Feb!$A$2:$T$39,20,FALSE))</f>
        <v>7.8217644303992602</v>
      </c>
      <c r="E45" s="6">
        <f>IF(ISNA(VLOOKUP($B45,March!$A$2:$T$71,17,FALSE))=TRUE,"--",VLOOKUP($B45,March!$A$2:$T$71,17,FALSE))</f>
        <v>6.8617999999999997</v>
      </c>
      <c r="F45" s="6">
        <f>IF(ISNA(VLOOKUP($B45,April!$A$2:$R$41,18,FALSE))=TRUE,"--",VLOOKUP($B45,April!$A$2:$R$41,18,FALSE))</f>
        <v>7.4347435683316725</v>
      </c>
      <c r="G45" s="6">
        <f>IF(ISNA(VLOOKUP($B45,May!$A$2:$R$33,18,FALSE))=TRUE,"--",VLOOKUP($B45,May!$A$2:$R$33,18,FALSE))</f>
        <v>7.5088344384428369</v>
      </c>
      <c r="H45" s="6" t="str">
        <f>IF(ISNA(VLOOKUP($B45,June!$A$2:$R$29,18,FALSE))=TRUE,"--",VLOOKUP($B45,June!$A$2:$R$29,18,FALSE))</f>
        <v>--</v>
      </c>
      <c r="I45" s="6" t="str">
        <f>IF(ISNA(VLOOKUP($B45,July!$A$2:$R$33,18,FALSE))=TRUE,"--",VLOOKUP($B45,July!$A$2:$R$33,18,FALSE))</f>
        <v>--</v>
      </c>
      <c r="J45" s="6" t="str">
        <f>IF(ISNA(VLOOKUP($B45,August!$A$2:$R$29,18,FALSE))=TRUE,"--",VLOOKUP($B45,August!$A$2:$R$29,18,FALSE))</f>
        <v>--</v>
      </c>
      <c r="K45" s="6" t="str">
        <f>IF(ISNA(VLOOKUP($B45,Sept.!$A$2:$Q$70,17,FALSE))=TRUE,"--",VLOOKUP($B45,Sept.!$A$2:$Q$70,17,FALSE))</f>
        <v>--</v>
      </c>
      <c r="L45" s="6">
        <f>IF(ISNA(VLOOKUP($B45,Oct.!$A$2:$Q$70,17,FALSE))=TRUE,"--",VLOOKUP($B45,Oct.!$A$2:$Q$70,17,FALSE))</f>
        <v>0</v>
      </c>
      <c r="M45" s="6">
        <f>IF(ISNA(VLOOKUP($B45,Nov.!$A$2:$Q$39,17,FALSE))=TRUE,"--",VLOOKUP($B45,Nov.!$A$2:$Q$39,17,FALSE))</f>
        <v>0</v>
      </c>
      <c r="N45" s="6">
        <f>IF(ISNA(VLOOKUP($B45,Dec.!$A$1:$Q$48,17,FALSE))=TRUE,"--",VLOOKUP($B45,Dec.!$A$1:$Q$48,17,FALSE))</f>
        <v>0</v>
      </c>
      <c r="O45" s="6">
        <f t="shared" si="4"/>
        <v>4.7354922578200203</v>
      </c>
      <c r="P45" s="36">
        <f t="shared" si="5"/>
        <v>0.83213998826264846</v>
      </c>
    </row>
    <row r="46" spans="2:16" x14ac:dyDescent="0.25">
      <c r="B46" s="14" t="s">
        <v>52</v>
      </c>
      <c r="C46" s="6">
        <f>IF(ISNA(VLOOKUP($B46,Jan!$A$2:$R$39,18,FALSE))=TRUE,"--",VLOOKUP($B46,Jan!$A$2:$R$39,18,FALSE))</f>
        <v>7.9380979485198049</v>
      </c>
      <c r="D46" s="6">
        <f>IF(ISNA(VLOOKUP($B46,Feb!$A$2:$T$39,20,FALSE))=TRUE,"--",VLOOKUP($B46,Feb!$A$2:$T$39,20,FALSE))</f>
        <v>7.2100630965321626</v>
      </c>
      <c r="E46" s="6">
        <f>IF(ISNA(VLOOKUP($B46,March!$A$2:$T$71,17,FALSE))=TRUE,"--",VLOOKUP($B46,March!$A$2:$T$71,17,FALSE))</f>
        <v>6.4672999999999998</v>
      </c>
      <c r="F46" s="6">
        <f>IF(ISNA(VLOOKUP($B46,April!$A$2:$R$41,18,FALSE))=TRUE,"--",VLOOKUP($B46,April!$A$2:$R$41,18,FALSE))</f>
        <v>7.6095687059862183</v>
      </c>
      <c r="G46" s="6">
        <f>IF(ISNA(VLOOKUP($B46,May!$A$2:$R$33,18,FALSE))=TRUE,"--",VLOOKUP($B46,May!$A$2:$R$33,18,FALSE))</f>
        <v>7.0469305552370161</v>
      </c>
      <c r="H46" s="6" t="str">
        <f>IF(ISNA(VLOOKUP($B46,June!$A$2:$R$29,18,FALSE))=TRUE,"--",VLOOKUP($B46,June!$A$2:$R$29,18,FALSE))</f>
        <v>--</v>
      </c>
      <c r="I46" s="6" t="str">
        <f>IF(ISNA(VLOOKUP($B46,July!$A$2:$R$33,18,FALSE))=TRUE,"--",VLOOKUP($B46,July!$A$2:$R$33,18,FALSE))</f>
        <v>--</v>
      </c>
      <c r="J46" s="6" t="str">
        <f>IF(ISNA(VLOOKUP($B46,August!$A$2:$R$29,18,FALSE))=TRUE,"--",VLOOKUP($B46,August!$A$2:$R$29,18,FALSE))</f>
        <v>--</v>
      </c>
      <c r="K46" s="6" t="str">
        <f>IF(ISNA(VLOOKUP($B46,Sept.!$A$2:$Q$70,17,FALSE))=TRUE,"--",VLOOKUP($B46,Sept.!$A$2:$Q$70,17,FALSE))</f>
        <v>--</v>
      </c>
      <c r="L46" s="6">
        <f>IF(ISNA(VLOOKUP($B46,Oct.!$A$2:$Q$70,17,FALSE))=TRUE,"--",VLOOKUP($B46,Oct.!$A$2:$Q$70,17,FALSE))</f>
        <v>0</v>
      </c>
      <c r="M46" s="6">
        <f>IF(ISNA(VLOOKUP($B46,Nov.!$A$2:$Q$39,17,FALSE))=TRUE,"--",VLOOKUP($B46,Nov.!$A$2:$Q$39,17,FALSE))</f>
        <v>0</v>
      </c>
      <c r="N46" s="6">
        <f>IF(ISNA(VLOOKUP($B46,Dec.!$A$1:$Q$48,17,FALSE))=TRUE,"--",VLOOKUP($B46,Dec.!$A$1:$Q$48,17,FALSE))</f>
        <v>0</v>
      </c>
      <c r="O46" s="6">
        <f t="shared" si="4"/>
        <v>4.5339950382844005</v>
      </c>
      <c r="P46" s="36">
        <f t="shared" si="5"/>
        <v>0.83334107010235636</v>
      </c>
    </row>
    <row r="47" spans="2:16" x14ac:dyDescent="0.25">
      <c r="B47" s="14" t="s">
        <v>58</v>
      </c>
      <c r="C47" s="6" t="str">
        <f>IF(ISNA(VLOOKUP($B47,Jan!$A$2:$R$39,18,FALSE))=TRUE,"--",VLOOKUP($B47,Jan!$A$2:$R$39,18,FALSE))</f>
        <v>--</v>
      </c>
      <c r="D47" s="6" t="str">
        <f>IF(ISNA(VLOOKUP($B47,Feb!$A$2:$T$39,20,FALSE))=TRUE,"--",VLOOKUP($B47,Feb!$A$2:$T$39,20,FALSE))</f>
        <v>--</v>
      </c>
      <c r="E47" s="6" t="str">
        <f>IF(ISNA(VLOOKUP($B47,March!$A$2:$T$71,17,FALSE))=TRUE,"--",VLOOKUP($B47,March!$A$2:$T$71,17,FALSE))</f>
        <v>--</v>
      </c>
      <c r="F47" s="6">
        <f>IF(ISNA(VLOOKUP($B47,April!$A$2:$R$41,18,FALSE))=TRUE,"--",VLOOKUP($B47,April!$A$2:$R$41,18,FALSE))</f>
        <v>7.8857012369198092</v>
      </c>
      <c r="G47" s="6" t="str">
        <f>IF(ISNA(VLOOKUP($B47,May!$A$2:$R$33,18,FALSE))=TRUE,"--",VLOOKUP($B47,May!$A$2:$R$33,18,FALSE))</f>
        <v>--</v>
      </c>
      <c r="H47" s="6" t="str">
        <f>IF(ISNA(VLOOKUP($B47,June!$A$2:$R$29,18,FALSE))=TRUE,"--",VLOOKUP($B47,June!$A$2:$R$29,18,FALSE))</f>
        <v>--</v>
      </c>
      <c r="I47" s="6" t="str">
        <f>IF(ISNA(VLOOKUP($B47,July!$A$2:$R$33,18,FALSE))=TRUE,"--",VLOOKUP($B47,July!$A$2:$R$33,18,FALSE))</f>
        <v>--</v>
      </c>
      <c r="J47" s="6" t="str">
        <f>IF(ISNA(VLOOKUP($B47,August!$A$2:$R$29,18,FALSE))=TRUE,"--",VLOOKUP($B47,August!$A$2:$R$29,18,FALSE))</f>
        <v>--</v>
      </c>
      <c r="K47" s="6" t="str">
        <f>IF(ISNA(VLOOKUP($B47,Sept.!$A$2:$Q$70,17,FALSE))=TRUE,"--",VLOOKUP($B47,Sept.!$A$2:$Q$70,17,FALSE))</f>
        <v>--</v>
      </c>
      <c r="L47" s="6" t="str">
        <f>IF(ISNA(VLOOKUP($B47,Oct.!$A$2:$Q$70,17,FALSE))=TRUE,"--",VLOOKUP($B47,Oct.!$A$2:$Q$70,17,FALSE))</f>
        <v>--</v>
      </c>
      <c r="M47" s="6" t="str">
        <f>IF(ISNA(VLOOKUP($B47,Nov.!$A$2:$Q$39,17,FALSE))=TRUE,"--",VLOOKUP($B47,Nov.!$A$2:$Q$39,17,FALSE))</f>
        <v>--</v>
      </c>
      <c r="N47" s="6" t="str">
        <f>IF(ISNA(VLOOKUP($B47,Dec.!$A$1:$Q$48,17,FALSE))=TRUE,"--",VLOOKUP($B47,Dec.!$A$1:$Q$48,17,FALSE))</f>
        <v>--</v>
      </c>
      <c r="O47" s="6">
        <f>AVERAGE(C47:N47)</f>
        <v>7.8857012369198092</v>
      </c>
      <c r="P47" s="36" t="e">
        <f t="shared" si="5"/>
        <v>#DIV/0!</v>
      </c>
    </row>
    <row r="48" spans="2:16" x14ac:dyDescent="0.25">
      <c r="B48" s="14" t="s">
        <v>34</v>
      </c>
      <c r="C48" s="6">
        <f>IF(ISNA(VLOOKUP($B48,Jan!$A$2:$R$39,18,FALSE))=TRUE,"--",VLOOKUP($B48,Jan!$A$2:$R$39,18,FALSE))</f>
        <v>3.6860499303225138</v>
      </c>
      <c r="D48" s="6">
        <f>IF(ISNA(VLOOKUP($B48,Feb!$A$2:$T$39,20,FALSE))=TRUE,"--",VLOOKUP($B48,Feb!$A$2:$T$39,20,FALSE))</f>
        <v>3.4176111364309474</v>
      </c>
      <c r="E48" s="6">
        <f>IF(ISNA(VLOOKUP($B48,March!$A$2:$T$71,17,FALSE))=TRUE,"--",VLOOKUP($B48,March!$A$2:$T$71,17,FALSE))</f>
        <v>3.5108000000000001</v>
      </c>
      <c r="F48" s="6">
        <f>IF(ISNA(VLOOKUP($B48,April!$A$2:$R$41,18,FALSE))=TRUE,"--",VLOOKUP($B48,April!$A$2:$R$41,18,FALSE))</f>
        <v>3.9016311249389211</v>
      </c>
      <c r="G48" s="6" t="str">
        <f>IF(ISNA(VLOOKUP($B48,May!$A$2:$R$33,18,FALSE))=TRUE,"--",VLOOKUP($B48,May!$A$2:$R$33,18,FALSE))</f>
        <v>--</v>
      </c>
      <c r="H48" s="6" t="str">
        <f>IF(ISNA(VLOOKUP($B48,June!$A$2:$R$29,18,FALSE))=TRUE,"--",VLOOKUP($B48,June!$A$2:$R$29,18,FALSE))</f>
        <v>--</v>
      </c>
      <c r="I48" s="6" t="str">
        <f>IF(ISNA(VLOOKUP($B48,July!$A$2:$R$33,18,FALSE))=TRUE,"--",VLOOKUP($B48,July!$A$2:$R$33,18,FALSE))</f>
        <v>--</v>
      </c>
      <c r="J48" s="6" t="str">
        <f>IF(ISNA(VLOOKUP($B48,August!$A$2:$R$29,18,FALSE))=TRUE,"--",VLOOKUP($B48,August!$A$2:$R$29,18,FALSE))</f>
        <v>--</v>
      </c>
      <c r="K48" s="6" t="str">
        <f>IF(ISNA(VLOOKUP($B48,Sept.!$A$2:$Q$70,17,FALSE))=TRUE,"--",VLOOKUP($B48,Sept.!$A$2:$Q$70,17,FALSE))</f>
        <v>--</v>
      </c>
      <c r="L48" s="6" t="str">
        <f>IF(ISNA(VLOOKUP($B48,Oct.!$A$2:$Q$70,17,FALSE))=TRUE,"--",VLOOKUP($B48,Oct.!$A$2:$Q$70,17,FALSE))</f>
        <v>--</v>
      </c>
      <c r="M48" s="6" t="str">
        <f>IF(ISNA(VLOOKUP($B48,Nov.!$A$2:$Q$39,17,FALSE))=TRUE,"--",VLOOKUP($B48,Nov.!$A$2:$Q$39,17,FALSE))</f>
        <v>--</v>
      </c>
      <c r="N48" s="6" t="str">
        <f>IF(ISNA(VLOOKUP($B48,Dec.!$A$1:$Q$48,17,FALSE))=TRUE,"--",VLOOKUP($B48,Dec.!$A$1:$Q$48,17,FALSE))</f>
        <v>--</v>
      </c>
      <c r="O48" s="6">
        <f t="shared" si="4"/>
        <v>3.6290230479230958</v>
      </c>
      <c r="P48" s="36">
        <f>STDEV(C48:N48)/O48</f>
        <v>5.8721918145837916E-2</v>
      </c>
    </row>
    <row r="49" spans="2:16" x14ac:dyDescent="0.25">
      <c r="B49" s="14" t="s">
        <v>53</v>
      </c>
      <c r="C49" s="6" t="str">
        <f>IF(ISNA(VLOOKUP($B49,Jan!$A$2:$R$39,18,FALSE))=TRUE,"--",VLOOKUP($B49,Jan!$A$2:$R$39,18,FALSE))</f>
        <v>--</v>
      </c>
      <c r="D49" s="6" t="str">
        <f>IF(ISNA(VLOOKUP($B49,Feb!$A$2:$T$39,20,FALSE))=TRUE,"--",VLOOKUP($B49,Feb!$A$2:$T$39,20,FALSE))</f>
        <v>--</v>
      </c>
      <c r="E49" s="6">
        <f>IF(ISNA(VLOOKUP($B49,March!$A$2:$T$71,17,FALSE))=TRUE,"--",VLOOKUP($B49,March!$A$2:$T$71,17,FALSE))</f>
        <v>3.6604000000000001</v>
      </c>
      <c r="F49" s="6">
        <f>IF(ISNA(VLOOKUP($B49,April!$A$2:$R$41,18,FALSE))=TRUE,"--",VLOOKUP($B49,April!$A$2:$R$41,18,FALSE))</f>
        <v>4.7368925808429401</v>
      </c>
      <c r="G49" s="6">
        <f>IF(ISNA(VLOOKUP($B49,May!$A$2:$R$33,18,FALSE))=TRUE,"--",VLOOKUP($B49,May!$A$2:$R$33,18,FALSE))</f>
        <v>4.4104373136383153</v>
      </c>
      <c r="H49" s="6" t="str">
        <f>IF(ISNA(VLOOKUP($B49,June!$A$2:$R$29,18,FALSE))=TRUE,"--",VLOOKUP($B49,June!$A$2:$R$29,18,FALSE))</f>
        <v>--</v>
      </c>
      <c r="I49" s="6" t="str">
        <f>IF(ISNA(VLOOKUP($B49,July!$A$2:$R$33,18,FALSE))=TRUE,"--",VLOOKUP($B49,July!$A$2:$R$33,18,FALSE))</f>
        <v>--</v>
      </c>
      <c r="J49" s="6" t="str">
        <f>IF(ISNA(VLOOKUP($B49,August!$A$2:$R$29,18,FALSE))=TRUE,"--",VLOOKUP($B49,August!$A$2:$R$29,18,FALSE))</f>
        <v>--</v>
      </c>
      <c r="K49" s="6" t="str">
        <f>IF(ISNA(VLOOKUP($B49,Sept.!$A$2:$Q$70,17,FALSE))=TRUE,"--",VLOOKUP($B49,Sept.!$A$2:$Q$70,17,FALSE))</f>
        <v>--</v>
      </c>
      <c r="L49" s="6" t="str">
        <f>IF(ISNA(VLOOKUP($B49,Oct.!$A$2:$Q$70,17,FALSE))=TRUE,"--",VLOOKUP($B49,Oct.!$A$2:$Q$70,17,FALSE))</f>
        <v>--</v>
      </c>
      <c r="M49" s="6" t="str">
        <f>IF(ISNA(VLOOKUP($B49,Nov.!$A$2:$Q$39,17,FALSE))=TRUE,"--",VLOOKUP($B49,Nov.!$A$2:$Q$39,17,FALSE))</f>
        <v>--</v>
      </c>
      <c r="N49" s="6" t="str">
        <f>IF(ISNA(VLOOKUP($B49,Dec.!$A$1:$Q$48,17,FALSE))=TRUE,"--",VLOOKUP($B49,Dec.!$A$1:$Q$48,17,FALSE))</f>
        <v>--</v>
      </c>
      <c r="O49" s="6">
        <f t="shared" si="4"/>
        <v>4.2692432981604185</v>
      </c>
      <c r="P49" s="36">
        <f>STDEV(C49:N49)/O49</f>
        <v>0.12928776919001572</v>
      </c>
    </row>
    <row r="50" spans="2:16" x14ac:dyDescent="0.25">
      <c r="B50" s="14" t="s">
        <v>54</v>
      </c>
      <c r="C50" s="6" t="str">
        <f>IF(ISNA(VLOOKUP($B50,Jan!$A$2:$R$39,18,FALSE))=TRUE,"--",VLOOKUP($B50,Jan!$A$2:$R$39,18,FALSE))</f>
        <v>--</v>
      </c>
      <c r="D50" s="6" t="str">
        <f>IF(ISNA(VLOOKUP($B50,Feb!$A$2:$T$39,20,FALSE))=TRUE,"--",VLOOKUP($B50,Feb!$A$2:$T$39,20,FALSE))</f>
        <v>--</v>
      </c>
      <c r="E50" s="6">
        <f>IF(ISNA(VLOOKUP($B50,March!$A$2:$T$71,17,FALSE))=TRUE,"--",VLOOKUP($B50,March!$A$2:$T$71,17,FALSE))</f>
        <v>3.3083</v>
      </c>
      <c r="F50" s="6">
        <f>IF(ISNA(VLOOKUP($B50,April!$A$2:$R$41,18,FALSE))=TRUE,"--",VLOOKUP($B50,April!$A$2:$R$41,18,FALSE))</f>
        <v>4.08313116221683</v>
      </c>
      <c r="G50" s="6">
        <f>IF(ISNA(VLOOKUP($B50,May!$A$2:$R$33,18,FALSE))=TRUE,"--",VLOOKUP($B50,May!$A$2:$R$33,18,FALSE))</f>
        <v>4.802306590564366</v>
      </c>
      <c r="H50" s="6" t="str">
        <f>IF(ISNA(VLOOKUP($B50,June!$A$2:$R$29,18,FALSE))=TRUE,"--",VLOOKUP($B50,June!$A$2:$R$29,18,FALSE))</f>
        <v>--</v>
      </c>
      <c r="I50" s="6" t="str">
        <f>IF(ISNA(VLOOKUP($B50,July!$A$2:$R$33,18,FALSE))=TRUE,"--",VLOOKUP($B50,July!$A$2:$R$33,18,FALSE))</f>
        <v>--</v>
      </c>
      <c r="J50" s="6" t="str">
        <f>IF(ISNA(VLOOKUP($B50,August!$A$2:$R$29,18,FALSE))=TRUE,"--",VLOOKUP($B50,August!$A$2:$R$29,18,FALSE))</f>
        <v>--</v>
      </c>
      <c r="K50" s="6" t="str">
        <f>IF(ISNA(VLOOKUP($B50,Sept.!$A$2:$Q$70,17,FALSE))=TRUE,"--",VLOOKUP($B50,Sept.!$A$2:$Q$70,17,FALSE))</f>
        <v>--</v>
      </c>
      <c r="L50" s="6" t="str">
        <f>IF(ISNA(VLOOKUP($B50,Oct.!$A$2:$Q$70,17,FALSE))=TRUE,"--",VLOOKUP($B50,Oct.!$A$2:$Q$70,17,FALSE))</f>
        <v>--</v>
      </c>
      <c r="M50" s="6" t="str">
        <f>IF(ISNA(VLOOKUP($B50,Nov.!$A$2:$Q$39,17,FALSE))=TRUE,"--",VLOOKUP($B50,Nov.!$A$2:$Q$39,17,FALSE))</f>
        <v>--</v>
      </c>
      <c r="N50" s="6" t="str">
        <f>IF(ISNA(VLOOKUP($B50,Dec.!$A$1:$Q$48,17,FALSE))=TRUE,"--",VLOOKUP($B50,Dec.!$A$1:$Q$48,17,FALSE))</f>
        <v>--</v>
      </c>
      <c r="O50" s="6">
        <f t="shared" si="4"/>
        <v>4.0645792509270651</v>
      </c>
      <c r="P50" s="36">
        <f t="shared" si="5"/>
        <v>0.18382617393685066</v>
      </c>
    </row>
    <row r="51" spans="2:16" x14ac:dyDescent="0.25">
      <c r="B51" s="8" t="s">
        <v>61</v>
      </c>
      <c r="C51" s="6" t="str">
        <f>IF(ISNA(VLOOKUP($B51,Jan!$A$2:$R$39,18,FALSE))=TRUE,"--",VLOOKUP($B51,Jan!$A$2:$R$39,18,FALSE))</f>
        <v>--</v>
      </c>
      <c r="D51" s="6">
        <f>IF(ISNA(VLOOKUP($B51,Feb!$A$2:$T$39,20,FALSE))=TRUE,"--",VLOOKUP($B51,Feb!$A$2:$T$39,20,FALSE))</f>
        <v>4.4324632652080691</v>
      </c>
      <c r="E51" s="6" t="str">
        <f>IF(ISNA(VLOOKUP($B51,March!$A$2:$T$71,17,FALSE))=TRUE,"--",VLOOKUP($B51,March!$A$2:$T$71,17,FALSE))</f>
        <v>--</v>
      </c>
      <c r="F51" s="6" t="str">
        <f>IF(ISNA(VLOOKUP($B51,April!$A$2:$R$41,18,FALSE))=TRUE,"--",VLOOKUP($B51,April!$A$2:$R$41,18,FALSE))</f>
        <v>--</v>
      </c>
      <c r="G51" s="6" t="str">
        <f>IF(ISNA(VLOOKUP($B51,May!$A$2:$R$33,18,FALSE))=TRUE,"--",VLOOKUP($B51,May!$A$2:$R$33,18,FALSE))</f>
        <v>--</v>
      </c>
      <c r="H51" s="6" t="str">
        <f>IF(ISNA(VLOOKUP($B51,June!$A$2:$R$29,18,FALSE))=TRUE,"--",VLOOKUP($B51,June!$A$2:$R$29,18,FALSE))</f>
        <v>--</v>
      </c>
      <c r="I51" s="6" t="str">
        <f>IF(ISNA(VLOOKUP($B51,July!$A$2:$R$33,18,FALSE))=TRUE,"--",VLOOKUP($B51,July!$A$2:$R$33,18,FALSE))</f>
        <v>--</v>
      </c>
      <c r="J51" s="6" t="str">
        <f>IF(ISNA(VLOOKUP($B51,August!$A$2:$R$29,18,FALSE))=TRUE,"--",VLOOKUP($B51,August!$A$2:$R$29,18,FALSE))</f>
        <v>--</v>
      </c>
      <c r="K51" s="6" t="str">
        <f>IF(ISNA(VLOOKUP($B51,Sept.!$A$2:$Q$70,17,FALSE))=TRUE,"--",VLOOKUP($B51,Sept.!$A$2:$Q$70,17,FALSE))</f>
        <v>--</v>
      </c>
      <c r="L51" s="6" t="str">
        <f>IF(ISNA(VLOOKUP($B51,Oct.!$A$2:$Q$70,17,FALSE))=TRUE,"--",VLOOKUP($B51,Oct.!$A$2:$Q$70,17,FALSE))</f>
        <v>--</v>
      </c>
      <c r="M51" s="6" t="str">
        <f>IF(ISNA(VLOOKUP($B51,Nov.!$A$2:$Q$39,17,FALSE))=TRUE,"--",VLOOKUP($B51,Nov.!$A$2:$Q$39,17,FALSE))</f>
        <v>--</v>
      </c>
      <c r="N51" s="6" t="str">
        <f>IF(ISNA(VLOOKUP($B51,Dec.!$A$1:$Q$48,17,FALSE))=TRUE,"--",VLOOKUP($B51,Dec.!$A$1:$Q$48,17,FALSE))</f>
        <v>--</v>
      </c>
      <c r="O51" s="6">
        <f t="shared" si="4"/>
        <v>4.4324632652080691</v>
      </c>
      <c r="P51" s="36" t="e">
        <f t="shared" si="5"/>
        <v>#DIV/0!</v>
      </c>
    </row>
    <row r="52" spans="2:16" x14ac:dyDescent="0.25">
      <c r="B52" s="8" t="s">
        <v>59</v>
      </c>
      <c r="C52" s="6" t="str">
        <f>IF(ISNA(VLOOKUP($B52,Jan!$A$2:$R$39,18,FALSE))=TRUE,"--",VLOOKUP($B52,Jan!$A$2:$R$39,18,FALSE))</f>
        <v>--</v>
      </c>
      <c r="D52" s="6" t="str">
        <f>IF(ISNA(VLOOKUP($B52,Feb!$A$2:$T$39,20,FALSE))=TRUE,"--",VLOOKUP($B52,Feb!$A$2:$T$39,20,FALSE))</f>
        <v>--</v>
      </c>
      <c r="E52" s="6" t="str">
        <f>IF(ISNA(VLOOKUP($B52,March!$A$2:$T$71,17,FALSE))=TRUE,"--",VLOOKUP($B52,March!$A$2:$T$71,17,FALSE))</f>
        <v>--</v>
      </c>
      <c r="F52" s="6" t="str">
        <f>IF(ISNA(VLOOKUP($B52,April!$A$2:$R$41,18,FALSE))=TRUE,"--",VLOOKUP($B52,April!$A$2:$R$41,18,FALSE))</f>
        <v>--</v>
      </c>
      <c r="G52" s="6">
        <f>IF(ISNA(VLOOKUP($B52,May!$A$2:$R$33,18,FALSE))=TRUE,"--",VLOOKUP($B52,May!$A$2:$R$33,18,FALSE))</f>
        <v>31.087780963557503</v>
      </c>
      <c r="H52" s="6">
        <f>IF(ISNA(VLOOKUP($B52,June!$A$2:$R$29,18,FALSE))=TRUE,"--",VLOOKUP($B52,June!$A$2:$R$29,18,FALSE))</f>
        <v>30.99546728087979</v>
      </c>
      <c r="I52" s="6">
        <f>IF(ISNA(VLOOKUP($B52,July!$A$2:$R$33,18,FALSE))=TRUE,"--",VLOOKUP($B52,July!$A$2:$R$33,18,FALSE))</f>
        <v>31.229615871787928</v>
      </c>
      <c r="J52" s="6">
        <f>IF(ISNA(VLOOKUP($B52,August!$A$2:$R$29,18,FALSE))=TRUE,"--",VLOOKUP($B52,August!$A$2:$R$29,18,FALSE))</f>
        <v>31.225335598019722</v>
      </c>
      <c r="K52" s="6">
        <f>IF(ISNA(VLOOKUP($B52,Sept.!$A$2:$Q$70,17,FALSE))=TRUE,"--",VLOOKUP($B52,Sept.!$A$2:$Q$70,17,FALSE))</f>
        <v>0</v>
      </c>
      <c r="L52" s="6" t="str">
        <f>IF(ISNA(VLOOKUP($B52,Oct.!$A$2:$Q$70,17,FALSE))=TRUE,"--",VLOOKUP($B52,Oct.!$A$2:$Q$70,17,FALSE))</f>
        <v>--</v>
      </c>
      <c r="M52" s="6" t="str">
        <f>IF(ISNA(VLOOKUP($B52,Nov.!$A$2:$Q$39,17,FALSE))=TRUE,"--",VLOOKUP($B52,Nov.!$A$2:$Q$39,17,FALSE))</f>
        <v>--</v>
      </c>
      <c r="N52" s="6">
        <f>IF(ISNA(VLOOKUP($B52,Dec.!$A$1:$Q$48,17,FALSE))=TRUE,"--",VLOOKUP($B52,Dec.!$A$1:$Q$48,17,FALSE))</f>
        <v>0</v>
      </c>
      <c r="O52" s="6">
        <f>AVERAGE(C52:N52)</f>
        <v>20.756366619040826</v>
      </c>
      <c r="P52" s="36">
        <f>STDEV(C52:N52)/O52</f>
        <v>0.77460829903633832</v>
      </c>
    </row>
    <row r="53" spans="2:16" x14ac:dyDescent="0.25">
      <c r="B53" s="14" t="s">
        <v>16</v>
      </c>
      <c r="C53" s="6">
        <f>IF(ISNA(VLOOKUP($B53,Jan!$A$2:$R$39,18,FALSE))=TRUE,"--",VLOOKUP($B53,Jan!$A$2:$R$39,18,FALSE))</f>
        <v>8.6279605900516358</v>
      </c>
      <c r="D53" s="6">
        <f>IF(ISNA(VLOOKUP($B53,Feb!$A$2:$T$39,20,FALSE))=TRUE,"--",VLOOKUP($B53,Feb!$A$2:$T$39,20,FALSE))</f>
        <v>8.2428993444283734</v>
      </c>
      <c r="E53" s="6">
        <f>IF(ISNA(VLOOKUP($B53,March!$A$2:$T$71,17,FALSE))=TRUE,"--",VLOOKUP($B53,March!$A$2:$T$71,17,FALSE))</f>
        <v>8.6745000000000001</v>
      </c>
      <c r="F53" s="6">
        <f>IF(ISNA(VLOOKUP($B53,April!$A$2:$R$41,18,FALSE))=TRUE,"--",VLOOKUP($B53,April!$A$2:$R$41,18,FALSE))</f>
        <v>9.0535884055725226</v>
      </c>
      <c r="G53" s="6">
        <f>IF(ISNA(VLOOKUP($B53,May!$A$2:$R$33,18,FALSE))=TRUE,"--",VLOOKUP($B53,May!$A$2:$R$33,18,FALSE))</f>
        <v>8.7784043131710057</v>
      </c>
      <c r="H53" s="6">
        <f>IF(ISNA(VLOOKUP($B53,June!$A$2:$R$29,18,FALSE))=TRUE,"--",VLOOKUP($B53,June!$A$2:$R$29,18,FALSE))</f>
        <v>9.0867174134412565</v>
      </c>
      <c r="I53" s="6">
        <f>IF(ISNA(VLOOKUP($B53,July!$A$2:$R$33,18,FALSE))=TRUE,"--",VLOOKUP($B53,July!$A$2:$R$33,18,FALSE))</f>
        <v>8.3676638501239928</v>
      </c>
      <c r="J53" s="6">
        <f>IF(ISNA(VLOOKUP($B53,August!$A$2:$R$29,18,FALSE))=TRUE,"--",VLOOKUP($B53,August!$A$2:$R$29,18,FALSE))</f>
        <v>8.8015312000000137</v>
      </c>
      <c r="K53" s="6">
        <f>IF(ISNA(VLOOKUP($B53,Sept.!$A$2:$Q$70,17,FALSE))=TRUE,"--",VLOOKUP($B53,Sept.!$A$2:$Q$70,17,FALSE))</f>
        <v>0</v>
      </c>
      <c r="L53" s="6">
        <f>IF(ISNA(VLOOKUP($B53,Oct.!$A$2:$Q$70,17,FALSE))=TRUE,"--",VLOOKUP($B53,Oct.!$A$2:$Q$70,17,FALSE))</f>
        <v>0</v>
      </c>
      <c r="M53" s="6">
        <f>IF(ISNA(VLOOKUP($B53,Nov.!$A$2:$Q$39,17,FALSE))=TRUE,"--",VLOOKUP($B53,Nov.!$A$2:$Q$39,17,FALSE))</f>
        <v>0</v>
      </c>
      <c r="N53" s="6">
        <f>IF(ISNA(VLOOKUP($B53,Dec.!$A$1:$Q$48,17,FALSE))=TRUE,"--",VLOOKUP($B53,Dec.!$A$1:$Q$48,17,FALSE))</f>
        <v>0</v>
      </c>
      <c r="O53" s="6">
        <f t="shared" si="4"/>
        <v>5.8027720930657338</v>
      </c>
      <c r="P53" s="36">
        <f t="shared" si="5"/>
        <v>0.73967423002381505</v>
      </c>
    </row>
    <row r="54" spans="2:16" x14ac:dyDescent="0.25">
      <c r="B54" s="14" t="s">
        <v>45</v>
      </c>
      <c r="C54" s="6">
        <f>IF(ISNA(VLOOKUP($B54,Jan!$A$2:$R$39,18,FALSE))=TRUE,"--",VLOOKUP($B54,Jan!$A$2:$R$39,18,FALSE))</f>
        <v>8.4257371706273503</v>
      </c>
      <c r="D54" s="6">
        <f>IF(ISNA(VLOOKUP($B54,Feb!$A$2:$T$39,20,FALSE))=TRUE,"--",VLOOKUP($B54,Feb!$A$2:$T$39,20,FALSE))</f>
        <v>7.7806957185444716</v>
      </c>
      <c r="E54" s="6">
        <f>IF(ISNA(VLOOKUP($B54,March!$A$2:$T$71,17,FALSE))=TRUE,"--",VLOOKUP($B54,March!$A$2:$T$71,17,FALSE))</f>
        <v>7.5765000000000002</v>
      </c>
      <c r="F54" s="6">
        <f>IF(ISNA(VLOOKUP($B54,April!$A$2:$R$41,18,FALSE))=TRUE,"--",VLOOKUP($B54,April!$A$2:$R$41,18,FALSE))</f>
        <v>7.7596726198942489</v>
      </c>
      <c r="G54" s="6" t="str">
        <f>IF(ISNA(VLOOKUP($B54,May!$A$2:$R$33,18,FALSE))=TRUE,"--",VLOOKUP($B54,May!$A$2:$R$33,18,FALSE))</f>
        <v>--</v>
      </c>
      <c r="H54" s="6" t="str">
        <f>IF(ISNA(VLOOKUP($B54,June!$A$2:$R$29,18,FALSE))=TRUE,"--",VLOOKUP($B54,June!$A$2:$R$29,18,FALSE))</f>
        <v>--</v>
      </c>
      <c r="I54" s="6" t="str">
        <f>IF(ISNA(VLOOKUP($B54,July!$A$2:$R$33,18,FALSE))=TRUE,"--",VLOOKUP($B54,July!$A$2:$R$33,18,FALSE))</f>
        <v>--</v>
      </c>
      <c r="J54" s="6" t="str">
        <f>IF(ISNA(VLOOKUP($B54,August!$A$2:$R$29,18,FALSE))=TRUE,"--",VLOOKUP($B54,August!$A$2:$R$29,18,FALSE))</f>
        <v>--</v>
      </c>
      <c r="K54" s="6" t="str">
        <f>IF(ISNA(VLOOKUP($B54,Sept.!$A$2:$Q$70,17,FALSE))=TRUE,"--",VLOOKUP($B54,Sept.!$A$2:$Q$70,17,FALSE))</f>
        <v>--</v>
      </c>
      <c r="L54" s="6" t="str">
        <f>IF(ISNA(VLOOKUP($B54,Oct.!$A$2:$Q$70,17,FALSE))=TRUE,"--",VLOOKUP($B54,Oct.!$A$2:$Q$70,17,FALSE))</f>
        <v>--</v>
      </c>
      <c r="M54" s="6" t="str">
        <f>IF(ISNA(VLOOKUP($B54,Nov.!$A$2:$Q$39,17,FALSE))=TRUE,"--",VLOOKUP($B54,Nov.!$A$2:$Q$39,17,FALSE))</f>
        <v>--</v>
      </c>
      <c r="N54" s="6" t="str">
        <f>IF(ISNA(VLOOKUP($B54,Dec.!$A$1:$Q$48,17,FALSE))=TRUE,"--",VLOOKUP($B54,Dec.!$A$1:$Q$48,17,FALSE))</f>
        <v>--</v>
      </c>
      <c r="O54" s="6">
        <f t="shared" si="4"/>
        <v>7.8856513772665178</v>
      </c>
      <c r="P54" s="36">
        <f t="shared" si="5"/>
        <v>4.7117529080328728E-2</v>
      </c>
    </row>
    <row r="55" spans="2:16" x14ac:dyDescent="0.25">
      <c r="B55" s="29" t="s">
        <v>44</v>
      </c>
      <c r="C55" s="6">
        <f>IF(ISNA(VLOOKUP($B55,Jan!$A$2:$R$39,18,FALSE))=TRUE,"--",VLOOKUP($B55,Jan!$A$2:$R$39,18,FALSE))</f>
        <v>8.5519597779714296</v>
      </c>
      <c r="D55" s="6">
        <f>IF(ISNA(VLOOKUP($B55,Feb!$A$2:$T$39,20,FALSE))=TRUE,"--",VLOOKUP($B55,Feb!$A$2:$T$39,20,FALSE))</f>
        <v>8.0992608097824963</v>
      </c>
      <c r="E55" s="6">
        <f>IF(ISNA(VLOOKUP($B55,March!$A$2:$T$71,17,FALSE))=TRUE,"--",VLOOKUP($B55,March!$A$2:$T$71,17,FALSE))</f>
        <v>7.2154999999999996</v>
      </c>
      <c r="F55" s="6">
        <f>IF(ISNA(VLOOKUP($B55,April!$A$2:$R$41,18,FALSE))=TRUE,"--",VLOOKUP($B55,April!$A$2:$R$41,18,FALSE))</f>
        <v>7.5185458736119797</v>
      </c>
      <c r="G55" s="6" t="str">
        <f>IF(ISNA(VLOOKUP($B55,May!$A$2:$R$33,18,FALSE))=TRUE,"--",VLOOKUP($B55,May!$A$2:$R$33,18,FALSE))</f>
        <v>--</v>
      </c>
      <c r="H55" s="6" t="str">
        <f>IF(ISNA(VLOOKUP($B55,June!$A$2:$R$29,18,FALSE))=TRUE,"--",VLOOKUP($B55,June!$A$2:$R$29,18,FALSE))</f>
        <v>--</v>
      </c>
      <c r="I55" s="6" t="str">
        <f>IF(ISNA(VLOOKUP($B55,July!$A$2:$R$33,18,FALSE))=TRUE,"--",VLOOKUP($B55,July!$A$2:$R$33,18,FALSE))</f>
        <v>--</v>
      </c>
      <c r="J55" s="6" t="str">
        <f>IF(ISNA(VLOOKUP($B55,August!$A$2:$R$29,18,FALSE))=TRUE,"--",VLOOKUP($B55,August!$A$2:$R$29,18,FALSE))</f>
        <v>--</v>
      </c>
      <c r="K55" s="6" t="str">
        <f>IF(ISNA(VLOOKUP($B55,Sept.!$A$2:$Q$70,17,FALSE))=TRUE,"--",VLOOKUP($B55,Sept.!$A$2:$Q$70,17,FALSE))</f>
        <v>--</v>
      </c>
      <c r="L55" s="6" t="str">
        <f>IF(ISNA(VLOOKUP($B55,Oct.!$A$2:$Q$70,17,FALSE))=TRUE,"--",VLOOKUP($B55,Oct.!$A$2:$Q$70,17,FALSE))</f>
        <v>--</v>
      </c>
      <c r="M55" s="6" t="str">
        <f>IF(ISNA(VLOOKUP($B55,Nov.!$A$2:$Q$39,17,FALSE))=TRUE,"--",VLOOKUP($B55,Nov.!$A$2:$Q$39,17,FALSE))</f>
        <v>--</v>
      </c>
      <c r="N55" s="6" t="str">
        <f>IF(ISNA(VLOOKUP($B55,Dec.!$A$1:$Q$48,17,FALSE))=TRUE,"--",VLOOKUP($B55,Dec.!$A$1:$Q$48,17,FALSE))</f>
        <v>--</v>
      </c>
      <c r="O55" s="6">
        <f>AVERAGE(C55:N55)</f>
        <v>7.8463166153414763</v>
      </c>
      <c r="P55" s="36">
        <f t="shared" si="5"/>
        <v>7.6017218847970316E-2</v>
      </c>
    </row>
    <row r="56" spans="2:16" x14ac:dyDescent="0.25">
      <c r="B56" s="29" t="s">
        <v>46</v>
      </c>
      <c r="C56" s="6" t="str">
        <f>IF(ISNA(VLOOKUP($B56,Jan!$A$2:$R$39,18,FALSE))=TRUE,"--",VLOOKUP($B56,Jan!$A$2:$R$39,18,FALSE))</f>
        <v>--</v>
      </c>
      <c r="D56" s="6">
        <f>IF(ISNA(VLOOKUP($B56,Feb!$A$2:$T$39,20,FALSE))=TRUE,"--",VLOOKUP($B56,Feb!$A$2:$T$39,20,FALSE))</f>
        <v>3.731429367178666</v>
      </c>
      <c r="E56" s="6" t="str">
        <f>IF(ISNA(VLOOKUP($B56,March!$A$2:$T$71,17,FALSE))=TRUE,"--",VLOOKUP($B56,March!$A$2:$T$71,17,FALSE))</f>
        <v>--</v>
      </c>
      <c r="F56" s="6" t="str">
        <f>IF(ISNA(VLOOKUP($B56,April!$A$2:$R$41,18,FALSE))=TRUE,"--",VLOOKUP($B56,April!$A$2:$R$41,18,FALSE))</f>
        <v>--</v>
      </c>
      <c r="G56" s="6" t="str">
        <f>IF(ISNA(VLOOKUP($B56,May!$A$2:$R$33,18,FALSE))=TRUE,"--",VLOOKUP($B56,May!$A$2:$R$33,18,FALSE))</f>
        <v>--</v>
      </c>
      <c r="H56" s="6" t="str">
        <f>IF(ISNA(VLOOKUP($B56,June!$A$2:$R$29,18,FALSE))=TRUE,"--",VLOOKUP($B56,June!$A$2:$R$29,18,FALSE))</f>
        <v>--</v>
      </c>
      <c r="I56" s="6" t="str">
        <f>IF(ISNA(VLOOKUP($B56,July!$A$2:$R$33,18,FALSE))=TRUE,"--",VLOOKUP($B56,July!$A$2:$R$33,18,FALSE))</f>
        <v>--</v>
      </c>
      <c r="J56" s="6" t="str">
        <f>IF(ISNA(VLOOKUP($B56,August!$A$2:$R$29,18,FALSE))=TRUE,"--",VLOOKUP($B56,August!$A$2:$R$29,18,FALSE))</f>
        <v>--</v>
      </c>
      <c r="K56" s="6" t="str">
        <f>IF(ISNA(VLOOKUP($B56,Sept.!$A$2:$Q$70,17,FALSE))=TRUE,"--",VLOOKUP($B56,Sept.!$A$2:$Q$70,17,FALSE))</f>
        <v>--</v>
      </c>
      <c r="L56" s="6" t="str">
        <f>IF(ISNA(VLOOKUP($B56,Oct.!$A$2:$Q$70,17,FALSE))=TRUE,"--",VLOOKUP($B56,Oct.!$A$2:$Q$70,17,FALSE))</f>
        <v>--</v>
      </c>
      <c r="M56" s="6" t="str">
        <f>IF(ISNA(VLOOKUP($B56,Nov.!$A$2:$Q$39,17,FALSE))=TRUE,"--",VLOOKUP($B56,Nov.!$A$2:$Q$39,17,FALSE))</f>
        <v>--</v>
      </c>
      <c r="N56" s="6" t="str">
        <f>IF(ISNA(VLOOKUP($B56,Dec.!$A$1:$Q$48,17,FALSE))=TRUE,"--",VLOOKUP($B56,Dec.!$A$1:$Q$48,17,FALSE))</f>
        <v>--</v>
      </c>
      <c r="O56" s="6">
        <f>AVERAGE(C56:N56)</f>
        <v>3.731429367178666</v>
      </c>
      <c r="P56" s="36" t="e">
        <f>STDEV(C56:N56)/O56</f>
        <v>#DIV/0!</v>
      </c>
    </row>
    <row r="57" spans="2:16" x14ac:dyDescent="0.25">
      <c r="B57" s="14" t="s">
        <v>17</v>
      </c>
      <c r="C57" s="6">
        <f>IF(ISNA(VLOOKUP($B57,Jan!$A$2:$R$39,18,FALSE))=TRUE,"--",VLOOKUP($B57,Jan!$A$2:$R$39,18,FALSE))</f>
        <v>9.0434346131638321</v>
      </c>
      <c r="D57" s="6">
        <f>IF(ISNA(VLOOKUP($B57,Feb!$A$2:$T$39,20,FALSE))=TRUE,"--",VLOOKUP($B57,Feb!$A$2:$T$39,20,FALSE))</f>
        <v>8.7902828480853312</v>
      </c>
      <c r="E57" s="6">
        <f>IF(ISNA(VLOOKUP($B57,March!$A$2:$T$71,17,FALSE))=TRUE,"--",VLOOKUP($B57,March!$A$2:$T$71,17,FALSE))</f>
        <v>6.2023000000000001</v>
      </c>
      <c r="F57" s="6">
        <f>IF(ISNA(VLOOKUP($B57,April!$A$2:$R$41,18,FALSE))=TRUE,"--",VLOOKUP($B57,April!$A$2:$R$41,18,FALSE))</f>
        <v>9.2245750615463447</v>
      </c>
      <c r="G57" s="6">
        <f>IF(ISNA(VLOOKUP($B57,May!$A$2:$R$33,18,FALSE))=TRUE,"--",VLOOKUP($B57,May!$A$2:$R$33,18,FALSE))</f>
        <v>8.8018323922276203</v>
      </c>
      <c r="H57" s="6">
        <f>IF(ISNA(VLOOKUP($B57,June!$A$2:$R$29,18,FALSE))=TRUE,"--",VLOOKUP($B57,June!$A$2:$R$29,18,FALSE))</f>
        <v>9.3864073045664451</v>
      </c>
      <c r="I57" s="6">
        <f>IF(ISNA(VLOOKUP($B57,July!$A$2:$R$33,18,FALSE))=TRUE,"--",VLOOKUP($B57,July!$A$2:$R$33,18,FALSE))</f>
        <v>10.144021446532838</v>
      </c>
      <c r="J57" s="6" t="str">
        <f>IF(ISNA(VLOOKUP($B57,August!$A$2:$R$29,18,FALSE))=TRUE,"--",VLOOKUP($B57,August!$A$2:$R$29,18,FALSE))</f>
        <v>--</v>
      </c>
      <c r="K57" s="6">
        <f>IF(ISNA(VLOOKUP($B57,Sept.!$A$2:$Q$70,17,FALSE))=TRUE,"--",VLOOKUP($B57,Sept.!$A$2:$Q$70,17,FALSE))</f>
        <v>0</v>
      </c>
      <c r="L57" s="6">
        <f>IF(ISNA(VLOOKUP($B57,Oct.!$A$2:$Q$70,17,FALSE))=TRUE,"--",VLOOKUP($B57,Oct.!$A$2:$Q$70,17,FALSE))</f>
        <v>0</v>
      </c>
      <c r="M57" s="6">
        <f>IF(ISNA(VLOOKUP($B57,Nov.!$A$2:$Q$39,17,FALSE))=TRUE,"--",VLOOKUP($B57,Nov.!$A$2:$Q$39,17,FALSE))</f>
        <v>0</v>
      </c>
      <c r="N57" s="6">
        <f>IF(ISNA(VLOOKUP($B57,Dec.!$A$1:$Q$48,17,FALSE))=TRUE,"--",VLOOKUP($B57,Dec.!$A$1:$Q$48,17,FALSE))</f>
        <v>0</v>
      </c>
      <c r="O57" s="6">
        <f t="shared" si="4"/>
        <v>5.5993503332838559</v>
      </c>
      <c r="P57" s="36">
        <f>STDEV(C57:N57)/O57</f>
        <v>0.8109975274767639</v>
      </c>
    </row>
    <row r="58" spans="2:16" x14ac:dyDescent="0.25">
      <c r="B58" s="14" t="s">
        <v>43</v>
      </c>
      <c r="C58" s="6">
        <f>IF(ISNA(VLOOKUP($B58,Jan!$A$2:$R$39,18,FALSE))=TRUE,"--",VLOOKUP($B58,Jan!$A$2:$R$39,18,FALSE))</f>
        <v>8.7475623019523905</v>
      </c>
      <c r="D58" s="6">
        <f>IF(ISNA(VLOOKUP($B58,Feb!$A$2:$T$39,20,FALSE))=TRUE,"--",VLOOKUP($B58,Feb!$A$2:$T$39,20,FALSE))</f>
        <v>8.5482257280065408</v>
      </c>
      <c r="E58" s="6">
        <f>IF(ISNA(VLOOKUP($B58,March!$A$2:$T$71,17,FALSE))=TRUE,"--",VLOOKUP($B58,March!$A$2:$T$71,17,FALSE))</f>
        <v>8.0410000000000004</v>
      </c>
      <c r="F58" s="6">
        <f>IF(ISNA(VLOOKUP($B58,April!$A$2:$R$41,18,FALSE))=TRUE,"--",VLOOKUP($B58,April!$A$2:$R$41,18,FALSE))</f>
        <v>8.455118334561309</v>
      </c>
      <c r="G58" s="6">
        <f>IF(ISNA(VLOOKUP($B58,May!$A$2:$R$33,18,FALSE))=TRUE,"--",VLOOKUP($B58,May!$A$2:$R$33,18,FALSE))</f>
        <v>8.8115841203884422</v>
      </c>
      <c r="H58" s="6">
        <f>IF(ISNA(VLOOKUP($B58,June!$A$2:$R$29,18,FALSE))=TRUE,"--",VLOOKUP($B58,June!$A$2:$R$29,18,FALSE))</f>
        <v>8.8748372478284221</v>
      </c>
      <c r="I58" s="6">
        <f>IF(ISNA(VLOOKUP($B58,July!$A$2:$R$33,18,FALSE))=TRUE,"--",VLOOKUP($B58,July!$A$2:$R$33,18,FALSE))</f>
        <v>9.0725287989056529</v>
      </c>
      <c r="J58" s="6">
        <f>IF(ISNA(VLOOKUP($B58,August!$A$2:$R$29,18,FALSE))=TRUE,"--",VLOOKUP($B58,August!$A$2:$R$29,18,FALSE))</f>
        <v>9.0039850669207429</v>
      </c>
      <c r="K58" s="6">
        <f>IF(ISNA(VLOOKUP($B58,Sept.!$A$2:$Q$70,17,FALSE))=TRUE,"--",VLOOKUP($B58,Sept.!$A$2:$Q$70,17,FALSE))</f>
        <v>0</v>
      </c>
      <c r="L58" s="6">
        <f>IF(ISNA(VLOOKUP($B58,Oct.!$A$2:$Q$70,17,FALSE))=TRUE,"--",VLOOKUP($B58,Oct.!$A$2:$Q$70,17,FALSE))</f>
        <v>0</v>
      </c>
      <c r="M58" s="6">
        <f>IF(ISNA(VLOOKUP($B58,Nov.!$A$2:$Q$39,17,FALSE))=TRUE,"--",VLOOKUP($B58,Nov.!$A$2:$Q$39,17,FALSE))</f>
        <v>0</v>
      </c>
      <c r="N58" s="6">
        <f>IF(ISNA(VLOOKUP($B58,Dec.!$A$1:$Q$48,17,FALSE))=TRUE,"--",VLOOKUP($B58,Dec.!$A$1:$Q$48,17,FALSE))</f>
        <v>0</v>
      </c>
      <c r="O58" s="6">
        <f t="shared" si="4"/>
        <v>5.7962367998802931</v>
      </c>
      <c r="P58" s="36">
        <f t="shared" si="5"/>
        <v>0.74000113412300961</v>
      </c>
    </row>
    <row r="59" spans="2:16" x14ac:dyDescent="0.25">
      <c r="B59" s="14" t="s">
        <v>63</v>
      </c>
      <c r="C59" s="6" t="str">
        <f>IF(ISNA(VLOOKUP($B59,Jan!$A$2:$R$39,18,FALSE))=TRUE,"--",VLOOKUP($B59,Jan!$A$2:$R$39,18,FALSE))</f>
        <v>--</v>
      </c>
      <c r="D59" s="6">
        <f>IF(ISNA(VLOOKUP($B59,Feb!$A$2:$T$39,20,FALSE))=TRUE,"--",VLOOKUP($B59,Feb!$A$2:$T$39,20,FALSE))</f>
        <v>32.867538904899142</v>
      </c>
      <c r="E59" s="6">
        <f>IF(ISNA(VLOOKUP($B59,March!$A$2:$T$71,17,FALSE))=TRUE,"--",VLOOKUP($B59,March!$A$2:$T$71,17,FALSE))</f>
        <v>30.585999999999999</v>
      </c>
      <c r="F59" s="6">
        <f>IF(ISNA(VLOOKUP($B59,April!$A$2:$R$41,18,FALSE))=TRUE,"--",VLOOKUP($B59,April!$A$2:$R$41,18,FALSE))</f>
        <v>32.668708119593745</v>
      </c>
      <c r="G59" s="6">
        <f>IF(ISNA(VLOOKUP($B59,May!$A$2:$R$33,18,FALSE))=TRUE,"--",VLOOKUP($B59,May!$A$2:$R$33,18,FALSE))</f>
        <v>33.15178340096859</v>
      </c>
      <c r="H59" s="6" t="str">
        <f>IF(ISNA(VLOOKUP($B59,June!$A$2:$R$29,18,FALSE))=TRUE,"--",VLOOKUP($B59,June!$A$2:$R$29,18,FALSE))</f>
        <v>--</v>
      </c>
      <c r="I59" s="6" t="str">
        <f>IF(ISNA(VLOOKUP($B59,July!$A$2:$R$33,18,FALSE))=TRUE,"--",VLOOKUP($B59,July!$A$2:$R$33,18,FALSE))</f>
        <v>--</v>
      </c>
      <c r="J59" s="6" t="str">
        <f>IF(ISNA(VLOOKUP($B59,August!$A$2:$R$29,18,FALSE))=TRUE,"--",VLOOKUP($B59,August!$A$2:$R$29,18,FALSE))</f>
        <v>--</v>
      </c>
      <c r="K59" s="6" t="str">
        <f>IF(ISNA(VLOOKUP($B59,Sept.!$A$2:$Q$70,17,FALSE))=TRUE,"--",VLOOKUP($B59,Sept.!$A$2:$Q$70,17,FALSE))</f>
        <v>--</v>
      </c>
      <c r="L59" s="6" t="str">
        <f>IF(ISNA(VLOOKUP($B59,Oct.!$A$2:$Q$70,17,FALSE))=TRUE,"--",VLOOKUP($B59,Oct.!$A$2:$Q$70,17,FALSE))</f>
        <v>--</v>
      </c>
      <c r="M59" s="6" t="str">
        <f>IF(ISNA(VLOOKUP($B59,Nov.!$A$2:$Q$39,17,FALSE))=TRUE,"--",VLOOKUP($B59,Nov.!$A$2:$Q$39,17,FALSE))</f>
        <v>--</v>
      </c>
      <c r="N59" s="6" t="str">
        <f>IF(ISNA(VLOOKUP($B59,Dec.!$A$1:$Q$48,17,FALSE))=TRUE,"--",VLOOKUP($B59,Dec.!$A$1:$Q$48,17,FALSE))</f>
        <v>--</v>
      </c>
      <c r="O59" s="6">
        <f t="shared" si="4"/>
        <v>32.318507606365365</v>
      </c>
      <c r="P59" s="36">
        <f t="shared" si="5"/>
        <v>3.6260772129950207E-2</v>
      </c>
    </row>
    <row r="60" spans="2:16" x14ac:dyDescent="0.25">
      <c r="B60" s="14" t="s">
        <v>47</v>
      </c>
      <c r="C60" s="6" t="str">
        <f>IF(ISNA(VLOOKUP($B60,Jan!$A$2:$R$39,18,FALSE))=TRUE,"--",VLOOKUP($B60,Jan!$A$2:$R$39,18,FALSE))</f>
        <v>--</v>
      </c>
      <c r="D60" s="6">
        <f>IF(ISNA(VLOOKUP($B60,Feb!$A$2:$T$39,20,FALSE))=TRUE,"--",VLOOKUP($B60,Feb!$A$2:$T$39,20,FALSE))</f>
        <v>32.407777387679069</v>
      </c>
      <c r="E60" s="6">
        <f>IF(ISNA(VLOOKUP($B60,March!$A$2:$T$71,17,FALSE))=TRUE,"--",VLOOKUP($B60,March!$A$2:$T$71,17,FALSE))</f>
        <v>30.222999999999999</v>
      </c>
      <c r="F60" s="6">
        <f>IF(ISNA(VLOOKUP($B60,April!$A$2:$R$41,18,FALSE))=TRUE,"--",VLOOKUP($B60,April!$A$2:$R$41,18,FALSE))</f>
        <v>31.977620281878821</v>
      </c>
      <c r="G60" s="6">
        <f>IF(ISNA(VLOOKUP($B60,May!$A$2:$R$33,18,FALSE))=TRUE,"--",VLOOKUP($B60,May!$A$2:$R$33,18,FALSE))</f>
        <v>32.402285162840556</v>
      </c>
      <c r="H60" s="6">
        <f>IF(ISNA(VLOOKUP($B60,June!$A$2:$R$29,18,FALSE))=TRUE,"--",VLOOKUP($B60,June!$A$2:$R$29,18,FALSE))</f>
        <v>32.865314752413269</v>
      </c>
      <c r="I60" s="6" t="str">
        <f>IF(ISNA(VLOOKUP($B60,July!$A$2:$R$33,18,FALSE))=TRUE,"--",VLOOKUP($B60,July!$A$2:$R$33,18,FALSE))</f>
        <v>--</v>
      </c>
      <c r="J60" s="6" t="str">
        <f>IF(ISNA(VLOOKUP($B60,August!$A$2:$R$29,18,FALSE))=TRUE,"--",VLOOKUP($B60,August!$A$2:$R$29,18,FALSE))</f>
        <v>--</v>
      </c>
      <c r="K60" s="6" t="str">
        <f>IF(ISNA(VLOOKUP($B60,Sept.!$A$2:$Q$70,17,FALSE))=TRUE,"--",VLOOKUP($B60,Sept.!$A$2:$Q$70,17,FALSE))</f>
        <v>--</v>
      </c>
      <c r="L60" s="6" t="str">
        <f>IF(ISNA(VLOOKUP($B60,Oct.!$A$2:$Q$70,17,FALSE))=TRUE,"--",VLOOKUP($B60,Oct.!$A$2:$Q$70,17,FALSE))</f>
        <v>--</v>
      </c>
      <c r="M60" s="6" t="str">
        <f>IF(ISNA(VLOOKUP($B60,Nov.!$A$2:$Q$39,17,FALSE))=TRUE,"--",VLOOKUP($B60,Nov.!$A$2:$Q$39,17,FALSE))</f>
        <v>--</v>
      </c>
      <c r="N60" s="6" t="str">
        <f>IF(ISNA(VLOOKUP($B60,Dec.!$A$1:$Q$48,17,FALSE))=TRUE,"--",VLOOKUP($B60,Dec.!$A$1:$Q$48,17,FALSE))</f>
        <v>--</v>
      </c>
      <c r="O60" s="6">
        <f t="shared" si="4"/>
        <v>31.975199516962345</v>
      </c>
      <c r="P60" s="36">
        <f t="shared" si="5"/>
        <v>3.216855983360524E-2</v>
      </c>
    </row>
    <row r="61" spans="2:16" x14ac:dyDescent="0.25">
      <c r="B61" s="14" t="s">
        <v>42</v>
      </c>
      <c r="C61" s="6">
        <f>IF(ISNA(VLOOKUP($B61,Jan!$A$2:$R$39,18,FALSE))=TRUE,"--",VLOOKUP($B61,Jan!$A$2:$R$39,18,FALSE))</f>
        <v>33.910961183901769</v>
      </c>
      <c r="D61" s="6">
        <f>IF(ISNA(VLOOKUP($B61,Feb!$A$2:$T$39,20,FALSE))=TRUE,"--",VLOOKUP($B61,Feb!$A$2:$T$39,20,FALSE))</f>
        <v>33.318856578069763</v>
      </c>
      <c r="E61" s="6">
        <f>IF(ISNA(VLOOKUP($B61,March!$A$2:$T$71,17,FALSE))=TRUE,"--",VLOOKUP($B61,March!$A$2:$T$71,17,FALSE))</f>
        <v>31.529</v>
      </c>
      <c r="F61" s="6">
        <f>IF(ISNA(VLOOKUP($B61,April!$A$2:$R$41,18,FALSE))=TRUE,"--",VLOOKUP($B61,April!$A$2:$R$41,18,FALSE))</f>
        <v>33.919496868582186</v>
      </c>
      <c r="G61" s="6">
        <f>IF(ISNA(VLOOKUP($B61,May!$A$2:$R$33,18,FALSE))=TRUE,"--",VLOOKUP($B61,May!$A$2:$R$33,18,FALSE))</f>
        <v>34.36960791179051</v>
      </c>
      <c r="H61" s="6">
        <f>IF(ISNA(VLOOKUP($B61,June!$A$2:$R$29,18,FALSE))=TRUE,"--",VLOOKUP($B61,June!$A$2:$R$29,18,FALSE))</f>
        <v>36.144097632891246</v>
      </c>
      <c r="I61" s="6" t="str">
        <f>IF(ISNA(VLOOKUP($B61,July!$A$2:$R$33,18,FALSE))=TRUE,"--",VLOOKUP($B61,July!$A$2:$R$33,18,FALSE))</f>
        <v>--</v>
      </c>
      <c r="J61" s="6">
        <f>IF(ISNA(VLOOKUP($B61,August!$A$2:$R$29,18,FALSE))=TRUE,"--",VLOOKUP($B61,August!$A$2:$R$29,18,FALSE))</f>
        <v>34.821142297866288</v>
      </c>
      <c r="K61" s="6">
        <f>IF(ISNA(VLOOKUP($B61,Sept.!$A$2:$Q$70,17,FALSE))=TRUE,"--",VLOOKUP($B61,Sept.!$A$2:$Q$70,17,FALSE))</f>
        <v>0</v>
      </c>
      <c r="L61" s="6">
        <f>IF(ISNA(VLOOKUP($B61,Oct.!$A$2:$Q$70,17,FALSE))=TRUE,"--",VLOOKUP($B61,Oct.!$A$2:$Q$70,17,FALSE))</f>
        <v>0</v>
      </c>
      <c r="M61" s="6">
        <f>IF(ISNA(VLOOKUP($B61,Nov.!$A$2:$Q$39,17,FALSE))=TRUE,"--",VLOOKUP($B61,Nov.!$A$2:$Q$39,17,FALSE))</f>
        <v>0</v>
      </c>
      <c r="N61" s="6">
        <f>IF(ISNA(VLOOKUP($B61,Dec.!$A$1:$Q$48,17,FALSE))=TRUE,"--",VLOOKUP($B61,Dec.!$A$1:$Q$48,17,FALSE))</f>
        <v>0</v>
      </c>
      <c r="O61" s="6">
        <f t="shared" si="4"/>
        <v>21.637560224827435</v>
      </c>
      <c r="P61" s="36">
        <f t="shared" si="5"/>
        <v>0.79443870861554911</v>
      </c>
    </row>
    <row r="62" spans="2:16" x14ac:dyDescent="0.25">
      <c r="B62" s="14" t="s">
        <v>39</v>
      </c>
      <c r="C62" s="6">
        <f>IF(ISNA(VLOOKUP($B62,Jan!$A$2:$R$39,18,FALSE))=TRUE,"--",VLOOKUP($B62,Jan!$A$2:$R$39,18,FALSE))</f>
        <v>24.303142273341987</v>
      </c>
      <c r="D62" s="6" t="str">
        <f>IF(ISNA(VLOOKUP($B62,Feb!$A$2:$T$39,20,FALSE))=TRUE,"--",VLOOKUP($B62,Feb!$A$2:$T$39,20,FALSE))</f>
        <v>--</v>
      </c>
      <c r="E62" s="6" t="str">
        <f>IF(ISNA(VLOOKUP($B62,March!$A$2:$T$71,17,FALSE))=TRUE,"--",VLOOKUP($B62,March!$A$2:$T$71,17,FALSE))</f>
        <v>--</v>
      </c>
      <c r="F62" s="6" t="str">
        <f>IF(ISNA(VLOOKUP($B62,April!$A$2:$R$41,18,FALSE))=TRUE,"--",VLOOKUP($B62,April!$A$2:$R$41,18,FALSE))</f>
        <v>--</v>
      </c>
      <c r="G62" s="6" t="str">
        <f>IF(ISNA(VLOOKUP($B62,May!$A$2:$R$33,18,FALSE))=TRUE,"--",VLOOKUP($B62,May!$A$2:$R$33,18,FALSE))</f>
        <v>--</v>
      </c>
      <c r="H62" s="6" t="str">
        <f>IF(ISNA(VLOOKUP($B62,June!$A$2:$R$29,18,FALSE))=TRUE,"--",VLOOKUP($B62,June!$A$2:$R$29,18,FALSE))</f>
        <v>--</v>
      </c>
      <c r="I62" s="6" t="str">
        <f>IF(ISNA(VLOOKUP($B62,July!$A$2:$R$33,18,FALSE))=TRUE,"--",VLOOKUP($B62,July!$A$2:$R$33,18,FALSE))</f>
        <v>--</v>
      </c>
      <c r="J62" s="6" t="str">
        <f>IF(ISNA(VLOOKUP($B62,August!$A$2:$R$29,18,FALSE))=TRUE,"--",VLOOKUP($B62,August!$A$2:$R$29,18,FALSE))</f>
        <v>--</v>
      </c>
      <c r="K62" s="6" t="str">
        <f>IF(ISNA(VLOOKUP($B62,Sept.!$A$2:$Q$70,17,FALSE))=TRUE,"--",VLOOKUP($B62,Sept.!$A$2:$Q$70,17,FALSE))</f>
        <v>--</v>
      </c>
      <c r="L62" s="6" t="str">
        <f>IF(ISNA(VLOOKUP($B62,Oct.!$A$2:$Q$70,17,FALSE))=TRUE,"--",VLOOKUP($B62,Oct.!$A$2:$Q$70,17,FALSE))</f>
        <v>--</v>
      </c>
      <c r="M62" s="6" t="str">
        <f>IF(ISNA(VLOOKUP($B62,Nov.!$A$2:$Q$39,17,FALSE))=TRUE,"--",VLOOKUP($B62,Nov.!$A$2:$Q$39,17,FALSE))</f>
        <v>--</v>
      </c>
      <c r="N62" s="6" t="str">
        <f>IF(ISNA(VLOOKUP($B62,Dec.!$A$1:$Q$48,17,FALSE))=TRUE,"--",VLOOKUP($B62,Dec.!$A$1:$Q$48,17,FALSE))</f>
        <v>--</v>
      </c>
      <c r="O62" s="6">
        <f t="shared" si="4"/>
        <v>24.303142273341987</v>
      </c>
      <c r="P62" s="36" t="e">
        <f t="shared" si="5"/>
        <v>#DIV/0!</v>
      </c>
    </row>
    <row r="63" spans="2:16" x14ac:dyDescent="0.25">
      <c r="B63" s="14" t="s">
        <v>40</v>
      </c>
      <c r="C63" s="6">
        <f>IF(ISNA(VLOOKUP($B63,Jan!$A$2:$R$39,18,FALSE))=TRUE,"--",VLOOKUP($B63,Jan!$A$2:$R$39,18,FALSE))</f>
        <v>30.066731394532546</v>
      </c>
      <c r="D63" s="6" t="str">
        <f>IF(ISNA(VLOOKUP($B63,Feb!$A$2:$T$39,20,FALSE))=TRUE,"--",VLOOKUP($B63,Feb!$A$2:$T$39,20,FALSE))</f>
        <v>--</v>
      </c>
      <c r="E63" s="6" t="str">
        <f>IF(ISNA(VLOOKUP($B63,March!$A$2:$T$71,17,FALSE))=TRUE,"--",VLOOKUP($B63,March!$A$2:$T$71,17,FALSE))</f>
        <v>--</v>
      </c>
      <c r="F63" s="6" t="str">
        <f>IF(ISNA(VLOOKUP($B63,April!$A$2:$R$41,18,FALSE))=TRUE,"--",VLOOKUP($B63,April!$A$2:$R$41,18,FALSE))</f>
        <v>--</v>
      </c>
      <c r="G63" s="6" t="str">
        <f>IF(ISNA(VLOOKUP($B63,May!$A$2:$R$33,18,FALSE))=TRUE,"--",VLOOKUP($B63,May!$A$2:$R$33,18,FALSE))</f>
        <v>--</v>
      </c>
      <c r="H63" s="6" t="str">
        <f>IF(ISNA(VLOOKUP($B63,June!$A$2:$R$29,18,FALSE))=TRUE,"--",VLOOKUP($B63,June!$A$2:$R$29,18,FALSE))</f>
        <v>--</v>
      </c>
      <c r="I63" s="6" t="str">
        <f>IF(ISNA(VLOOKUP($B63,July!$A$2:$R$33,18,FALSE))=TRUE,"--",VLOOKUP($B63,July!$A$2:$R$33,18,FALSE))</f>
        <v>--</v>
      </c>
      <c r="J63" s="6" t="str">
        <f>IF(ISNA(VLOOKUP($B63,August!$A$2:$R$29,18,FALSE))=TRUE,"--",VLOOKUP($B63,August!$A$2:$R$29,18,FALSE))</f>
        <v>--</v>
      </c>
      <c r="K63" s="6" t="str">
        <f>IF(ISNA(VLOOKUP($B63,Sept.!$A$2:$Q$70,17,FALSE))=TRUE,"--",VLOOKUP($B63,Sept.!$A$2:$Q$70,17,FALSE))</f>
        <v>--</v>
      </c>
      <c r="L63" s="6" t="str">
        <f>IF(ISNA(VLOOKUP($B63,Oct.!$A$2:$Q$70,17,FALSE))=TRUE,"--",VLOOKUP($B63,Oct.!$A$2:$Q$70,17,FALSE))</f>
        <v>--</v>
      </c>
      <c r="M63" s="6" t="str">
        <f>IF(ISNA(VLOOKUP($B63,Nov.!$A$2:$Q$39,17,FALSE))=TRUE,"--",VLOOKUP($B63,Nov.!$A$2:$Q$39,17,FALSE))</f>
        <v>--</v>
      </c>
      <c r="N63" s="6" t="str">
        <f>IF(ISNA(VLOOKUP($B63,Dec.!$A$1:$Q$48,17,FALSE))=TRUE,"--",VLOOKUP($B63,Dec.!$A$1:$Q$48,17,FALSE))</f>
        <v>--</v>
      </c>
      <c r="O63" s="6">
        <f t="shared" si="4"/>
        <v>30.066731394532546</v>
      </c>
      <c r="P63" s="36" t="e">
        <f t="shared" si="5"/>
        <v>#DIV/0!</v>
      </c>
    </row>
    <row r="64" spans="2:16" x14ac:dyDescent="0.25">
      <c r="B64" s="14" t="s">
        <v>41</v>
      </c>
      <c r="C64" s="6">
        <f>IF(ISNA(VLOOKUP($B64,Jan!$A$2:$R$39,18,FALSE))=TRUE,"--",VLOOKUP($B64,Jan!$A$2:$R$39,18,FALSE))</f>
        <v>24.145006603374146</v>
      </c>
      <c r="D64" s="6" t="str">
        <f>IF(ISNA(VLOOKUP($B64,Feb!$A$2:$T$39,20,FALSE))=TRUE,"--",VLOOKUP($B64,Feb!$A$2:$T$39,20,FALSE))</f>
        <v>--</v>
      </c>
      <c r="E64" s="6" t="str">
        <f>IF(ISNA(VLOOKUP($B64,March!$A$2:$T$71,17,FALSE))=TRUE,"--",VLOOKUP($B64,March!$A$2:$T$71,17,FALSE))</f>
        <v>--</v>
      </c>
      <c r="F64" s="6" t="str">
        <f>IF(ISNA(VLOOKUP($B64,April!$A$2:$R$41,18,FALSE))=TRUE,"--",VLOOKUP($B64,April!$A$2:$R$41,18,FALSE))</f>
        <v>--</v>
      </c>
      <c r="G64" s="6" t="str">
        <f>IF(ISNA(VLOOKUP($B64,May!$A$2:$R$33,18,FALSE))=TRUE,"--",VLOOKUP($B64,May!$A$2:$R$33,18,FALSE))</f>
        <v>--</v>
      </c>
      <c r="H64" s="6" t="str">
        <f>IF(ISNA(VLOOKUP($B64,June!$A$2:$R$29,18,FALSE))=TRUE,"--",VLOOKUP($B64,June!$A$2:$R$29,18,FALSE))</f>
        <v>--</v>
      </c>
      <c r="I64" s="6" t="str">
        <f>IF(ISNA(VLOOKUP($B64,July!$A$2:$R$33,18,FALSE))=TRUE,"--",VLOOKUP($B64,July!$A$2:$R$33,18,FALSE))</f>
        <v>--</v>
      </c>
      <c r="J64" s="6" t="str">
        <f>IF(ISNA(VLOOKUP($B64,August!$A$2:$R$29,18,FALSE))=TRUE,"--",VLOOKUP($B64,August!$A$2:$R$29,18,FALSE))</f>
        <v>--</v>
      </c>
      <c r="K64" s="6" t="str">
        <f>IF(ISNA(VLOOKUP($B64,Sept.!$A$2:$Q$70,17,FALSE))=TRUE,"--",VLOOKUP($B64,Sept.!$A$2:$Q$70,17,FALSE))</f>
        <v>--</v>
      </c>
      <c r="L64" s="6" t="str">
        <f>IF(ISNA(VLOOKUP($B64,Oct.!$A$2:$Q$70,17,FALSE))=TRUE,"--",VLOOKUP($B64,Oct.!$A$2:$Q$70,17,FALSE))</f>
        <v>--</v>
      </c>
      <c r="M64" s="6" t="str">
        <f>IF(ISNA(VLOOKUP($B64,Nov.!$A$2:$Q$39,17,FALSE))=TRUE,"--",VLOOKUP($B64,Nov.!$A$2:$Q$39,17,FALSE))</f>
        <v>--</v>
      </c>
      <c r="N64" s="6" t="str">
        <f>IF(ISNA(VLOOKUP($B64,Dec.!$A$1:$Q$48,17,FALSE))=TRUE,"--",VLOOKUP($B64,Dec.!$A$1:$Q$48,17,FALSE))</f>
        <v>--</v>
      </c>
      <c r="O64" s="6">
        <f t="shared" si="4"/>
        <v>24.145006603374146</v>
      </c>
      <c r="P64" s="36" t="e">
        <f t="shared" si="5"/>
        <v>#DIV/0!</v>
      </c>
    </row>
    <row r="65" spans="2:18" x14ac:dyDescent="0.25">
      <c r="B65" s="14" t="s">
        <v>33</v>
      </c>
      <c r="C65" s="6">
        <f>IF(ISNA(VLOOKUP($B65,Jan!$A$2:$R$39,18,FALSE))=TRUE,"--",VLOOKUP($B65,Jan!$A$2:$R$39,18,FALSE))</f>
        <v>22.239575062026287</v>
      </c>
      <c r="D65" s="6" t="str">
        <f>IF(ISNA(VLOOKUP($B65,Feb!$A$2:$T$39,20,FALSE))=TRUE,"--",VLOOKUP($B65,Feb!$A$2:$T$39,20,FALSE))</f>
        <v>--</v>
      </c>
      <c r="E65" s="6" t="str">
        <f>IF(ISNA(VLOOKUP($B65,March!$A$2:$T$71,17,FALSE))=TRUE,"--",VLOOKUP($B65,March!$A$2:$T$71,17,FALSE))</f>
        <v>--</v>
      </c>
      <c r="F65" s="6" t="str">
        <f>IF(ISNA(VLOOKUP($B65,April!$A$2:$R$41,18,FALSE))=TRUE,"--",VLOOKUP($B65,April!$A$2:$R$41,18,FALSE))</f>
        <v>--</v>
      </c>
      <c r="G65" s="6" t="str">
        <f>IF(ISNA(VLOOKUP($B65,May!$A$2:$R$33,18,FALSE))=TRUE,"--",VLOOKUP($B65,May!$A$2:$R$33,18,FALSE))</f>
        <v>--</v>
      </c>
      <c r="H65" s="6" t="str">
        <f>IF(ISNA(VLOOKUP($B65,June!$A$2:$R$29,18,FALSE))=TRUE,"--",VLOOKUP($B65,June!$A$2:$R$29,18,FALSE))</f>
        <v>--</v>
      </c>
      <c r="I65" s="6" t="str">
        <f>IF(ISNA(VLOOKUP($B65,July!$A$2:$R$33,18,FALSE))=TRUE,"--",VLOOKUP($B65,July!$A$2:$R$33,18,FALSE))</f>
        <v>--</v>
      </c>
      <c r="J65" s="6" t="str">
        <f>IF(ISNA(VLOOKUP($B65,August!$A$2:$R$29,18,FALSE))=TRUE,"--",VLOOKUP($B65,August!$A$2:$R$29,18,FALSE))</f>
        <v>--</v>
      </c>
      <c r="K65" s="6" t="str">
        <f>IF(ISNA(VLOOKUP($B65,Sept.!$A$2:$Q$70,17,FALSE))=TRUE,"--",VLOOKUP($B65,Sept.!$A$2:$Q$70,17,FALSE))</f>
        <v>--</v>
      </c>
      <c r="L65" s="6" t="str">
        <f>IF(ISNA(VLOOKUP($B65,Oct.!$A$2:$Q$70,17,FALSE))=TRUE,"--",VLOOKUP($B65,Oct.!$A$2:$Q$70,17,FALSE))</f>
        <v>--</v>
      </c>
      <c r="M65" s="6" t="str">
        <f>IF(ISNA(VLOOKUP($B65,Nov.!$A$2:$Q$39,17,FALSE))=TRUE,"--",VLOOKUP($B65,Nov.!$A$2:$Q$39,17,FALSE))</f>
        <v>--</v>
      </c>
      <c r="N65" s="6" t="str">
        <f>IF(ISNA(VLOOKUP($B65,Dec.!$A$1:$Q$48,17,FALSE))=TRUE,"--",VLOOKUP($B65,Dec.!$A$1:$Q$48,17,FALSE))</f>
        <v>--</v>
      </c>
      <c r="O65" s="6">
        <f t="shared" si="4"/>
        <v>22.239575062026287</v>
      </c>
      <c r="P65" s="36" t="e">
        <f t="shared" si="5"/>
        <v>#DIV/0!</v>
      </c>
    </row>
    <row r="66" spans="2:18" x14ac:dyDescent="0.25">
      <c r="B66" s="14" t="s">
        <v>71</v>
      </c>
      <c r="C66" s="6" t="str">
        <f>IF(ISNA(VLOOKUP($B66,Jan!$A$2:$R$39,18,FALSE))=TRUE,"--",VLOOKUP($B66,Jan!$A$2:$R$39,18,FALSE))</f>
        <v>--</v>
      </c>
      <c r="D66" s="6" t="str">
        <f>IF(ISNA(VLOOKUP($B66,Feb!$A$2:$T$39,20,FALSE))=TRUE,"--",VLOOKUP($B66,Feb!$A$2:$T$39,20,FALSE))</f>
        <v>--</v>
      </c>
      <c r="E66" s="6" t="str">
        <f>IF(ISNA(VLOOKUP($B66,March!$A$2:$T$71,17,FALSE))=TRUE,"--",VLOOKUP($B66,March!$A$2:$T$71,17,FALSE))</f>
        <v>--</v>
      </c>
      <c r="F66" s="6" t="str">
        <f>IF(ISNA(VLOOKUP($B66,April!$A$2:$R$41,18,FALSE))=TRUE,"--",VLOOKUP($B66,April!$A$2:$R$41,18,FALSE))</f>
        <v>--</v>
      </c>
      <c r="G66" s="6" t="str">
        <f>IF(ISNA(VLOOKUP($B66,May!$A$2:$R$33,18,FALSE))=TRUE,"--",VLOOKUP($B66,May!$A$2:$R$33,18,FALSE))</f>
        <v>--</v>
      </c>
      <c r="H66" s="6" t="str">
        <f>IF(ISNA(VLOOKUP($B66,June!$A$2:$R$29,18,FALSE))=TRUE,"--",VLOOKUP($B66,June!$A$2:$R$29,18,FALSE))</f>
        <v>--</v>
      </c>
      <c r="I66" s="6">
        <f>IF(ISNA(VLOOKUP($B66,July!$A$2:$R$33,18,FALSE))=TRUE,"--",VLOOKUP($B66,July!$A$2:$R$33,18,FALSE))</f>
        <v>44.82712885067609</v>
      </c>
      <c r="J66" s="6" t="str">
        <f>IF(ISNA(VLOOKUP($B66,August!$A$2:$R$29,18,FALSE))=TRUE,"--",VLOOKUP($B66,August!$A$2:$R$29,18,FALSE))</f>
        <v>--</v>
      </c>
      <c r="K66" s="6" t="str">
        <f>IF(ISNA(VLOOKUP($B66,Sept.!$A$2:$Q$70,17,FALSE))=TRUE,"--",VLOOKUP($B66,Sept.!$A$2:$Q$70,17,FALSE))</f>
        <v>--</v>
      </c>
      <c r="L66" s="6" t="str">
        <f>IF(ISNA(VLOOKUP($B66,Oct.!$A$2:$Q$70,17,FALSE))=TRUE,"--",VLOOKUP($B66,Oct.!$A$2:$Q$70,17,FALSE))</f>
        <v>--</v>
      </c>
      <c r="M66" s="6" t="str">
        <f>IF(ISNA(VLOOKUP($B66,Nov.!$A$2:$Q$39,17,FALSE))=TRUE,"--",VLOOKUP($B66,Nov.!$A$2:$Q$39,17,FALSE))</f>
        <v>--</v>
      </c>
      <c r="N66" s="6" t="str">
        <f>IF(ISNA(VLOOKUP($B66,Dec.!$A$1:$Q$48,17,FALSE))=TRUE,"--",VLOOKUP($B66,Dec.!$A$1:$Q$48,17,FALSE))</f>
        <v>--</v>
      </c>
      <c r="O66" s="6">
        <f>AVERAGE(C66:N66)</f>
        <v>44.82712885067609</v>
      </c>
      <c r="P66" s="36" t="e">
        <f>STDEV(C66:N66)/O66</f>
        <v>#DIV/0!</v>
      </c>
    </row>
    <row r="67" spans="2:18" x14ac:dyDescent="0.25">
      <c r="B67" s="14" t="s">
        <v>18</v>
      </c>
      <c r="C67" s="6">
        <f>IF(ISNA(VLOOKUP($B67,Jan!$A$2:$R$39,18,FALSE))=TRUE,"--",VLOOKUP($B67,Jan!$A$2:$R$39,18,FALSE))</f>
        <v>7.5425298711127136</v>
      </c>
      <c r="D67" s="6">
        <f>IF(ISNA(VLOOKUP($B67,Feb!$A$2:$T$39,20,FALSE))=TRUE,"--",VLOOKUP($B67,Feb!$A$2:$T$39,20,FALSE))</f>
        <v>8.8715413370383427</v>
      </c>
      <c r="E67" s="6">
        <f>IF(ISNA(VLOOKUP($B67,March!$A$2:$T$71,17,FALSE))=TRUE,"--",VLOOKUP($B67,March!$A$2:$T$71,17,FALSE))</f>
        <v>6.9539999999999997</v>
      </c>
      <c r="F67" s="6">
        <f>IF(ISNA(VLOOKUP($B67,April!$A$2:$R$41,18,FALSE))=TRUE,"--",VLOOKUP($B67,April!$A$2:$R$41,18,FALSE))</f>
        <v>7.7926900501883019</v>
      </c>
      <c r="G67" s="6">
        <f>IF(ISNA(VLOOKUP($B67,May!$A$2:$R$33,18,FALSE))=TRUE,"--",VLOOKUP($B67,May!$A$2:$R$33,18,FALSE))</f>
        <v>8.0330346366331096</v>
      </c>
      <c r="H67" s="6">
        <f>IF(ISNA(VLOOKUP($B67,June!$A$2:$R$29,18,FALSE))=TRUE,"--",VLOOKUP($B67,June!$A$2:$R$29,18,FALSE))</f>
        <v>8.2342374751729661</v>
      </c>
      <c r="I67" s="6">
        <f>IF(ISNA(VLOOKUP($B67,July!$A$2:$R$33,18,FALSE))=TRUE,"--",VLOOKUP($B67,July!$A$2:$R$33,18,FALSE))</f>
        <v>8.4901826539654142</v>
      </c>
      <c r="J67" s="6">
        <f>IF(ISNA(VLOOKUP($B67,August!$A$2:$R$29,18,FALSE))=TRUE,"--",VLOOKUP($B67,August!$A$2:$R$29,18,FALSE))</f>
        <v>7.5782410492668637</v>
      </c>
      <c r="K67" s="6" t="str">
        <f>IF(ISNA(VLOOKUP($B67,Sept.!$A$2:$Q$70,17,FALSE))=TRUE,"--",VLOOKUP($B67,Sept.!$A$2:$Q$70,17,FALSE))</f>
        <v>--</v>
      </c>
      <c r="L67" s="6" t="str">
        <f>IF(ISNA(VLOOKUP($B67,Oct.!$A$2:$Q$70,17,FALSE))=TRUE,"--",VLOOKUP($B67,Oct.!$A$2:$Q$70,17,FALSE))</f>
        <v>--</v>
      </c>
      <c r="M67" s="6">
        <f>IF(ISNA(VLOOKUP($B67,Nov.!$A$2:$Q$39,17,FALSE))=TRUE,"--",VLOOKUP($B67,Nov.!$A$2:$Q$39,17,FALSE))</f>
        <v>0</v>
      </c>
      <c r="N67" s="6">
        <f>IF(ISNA(VLOOKUP($B67,Dec.!$A$1:$Q$48,17,FALSE))=TRUE,"--",VLOOKUP($B67,Dec.!$A$1:$Q$48,17,FALSE))</f>
        <v>0</v>
      </c>
      <c r="O67" s="6">
        <f>AVERAGE(C67:N67)</f>
        <v>6.3496457073377712</v>
      </c>
      <c r="P67" s="36">
        <f t="shared" si="5"/>
        <v>0.5336672924783693</v>
      </c>
    </row>
    <row r="68" spans="2:18" x14ac:dyDescent="0.25">
      <c r="B68" s="14" t="s">
        <v>19</v>
      </c>
      <c r="C68" s="6" t="str">
        <f>IF(ISNA(VLOOKUP($B68,Jan!$A$2:$R$39,18,FALSE))=TRUE,"--",VLOOKUP($B68,Jan!$A$2:$R$39,18,FALSE))</f>
        <v>--</v>
      </c>
      <c r="D68" s="6" t="str">
        <f>IF(ISNA(VLOOKUP($B68,Feb!$A$2:$T$39,20,FALSE))=TRUE,"--",VLOOKUP($B68,Feb!$A$2:$T$39,20,FALSE))</f>
        <v>--</v>
      </c>
      <c r="E68" s="6" t="str">
        <f>IF(ISNA(VLOOKUP($B68,March!$A$2:$T$71,17,FALSE))=TRUE,"--",VLOOKUP($B68,March!$A$2:$T$71,17,FALSE))</f>
        <v>--</v>
      </c>
      <c r="F68" s="6" t="str">
        <f>IF(ISNA(VLOOKUP($B68,April!$A$2:$R$41,18,FALSE))=TRUE,"--",VLOOKUP($B68,April!$A$2:$R$41,18,FALSE))</f>
        <v>--</v>
      </c>
      <c r="G68" s="6" t="str">
        <f>IF(ISNA(VLOOKUP($B68,May!$A$2:$R$33,18,FALSE))=TRUE,"--",VLOOKUP($B68,May!$A$2:$R$33,18,FALSE))</f>
        <v>--</v>
      </c>
      <c r="H68" s="6">
        <f>IF(ISNA(VLOOKUP($B68,June!$A$2:$R$29,18,FALSE))=TRUE,"--",VLOOKUP($B68,June!$A$2:$R$29,18,FALSE))</f>
        <v>38.726448642518385</v>
      </c>
      <c r="I68" s="6">
        <f>IF(ISNA(VLOOKUP($B68,July!$A$2:$R$33,18,FALSE))=TRUE,"--",VLOOKUP($B68,July!$A$2:$R$33,18,FALSE))</f>
        <v>38.216203439058148</v>
      </c>
      <c r="J68" s="6">
        <f>IF(ISNA(VLOOKUP($B68,August!$A$2:$R$29,18,FALSE))=TRUE,"--",VLOOKUP($B68,August!$A$2:$R$29,18,FALSE))</f>
        <v>37.998607321822185</v>
      </c>
      <c r="K68" s="6">
        <f>IF(ISNA(VLOOKUP($B68,Sept.!$A$2:$Q$70,17,FALSE))=TRUE,"--",VLOOKUP($B68,Sept.!$A$2:$Q$70,17,FALSE))</f>
        <v>0</v>
      </c>
      <c r="L68" s="6">
        <f>IF(ISNA(VLOOKUP($B68,Oct.!$A$2:$Q$70,17,FALSE))=TRUE,"--",VLOOKUP($B68,Oct.!$A$2:$Q$70,17,FALSE))</f>
        <v>0</v>
      </c>
      <c r="M68" s="6">
        <f>IF(ISNA(VLOOKUP($B68,Nov.!$A$2:$Q$39,17,FALSE))=TRUE,"--",VLOOKUP($B68,Nov.!$A$2:$Q$39,17,FALSE))</f>
        <v>0</v>
      </c>
      <c r="N68" s="6">
        <f>IF(ISNA(VLOOKUP($B68,Dec.!$A$1:$Q$48,17,FALSE))=TRUE,"--",VLOOKUP($B68,Dec.!$A$1:$Q$48,17,FALSE))</f>
        <v>0</v>
      </c>
      <c r="O68" s="6">
        <f>AVERAGE(C68:N68)</f>
        <v>16.420179914771246</v>
      </c>
      <c r="P68" s="36">
        <f>STDEV(C68:N68)/O68</f>
        <v>1.2472883034826165</v>
      </c>
    </row>
    <row r="69" spans="2:18" x14ac:dyDescent="0.25">
      <c r="B69" s="14" t="s">
        <v>15</v>
      </c>
      <c r="C69" s="6">
        <f>IF(ISNA(VLOOKUP($B69,Jan!$A$2:$R$39,18,FALSE))=TRUE,"--",VLOOKUP($B69,Jan!$A$2:$R$39,18,FALSE))</f>
        <v>4.6531237765715963</v>
      </c>
      <c r="D69" s="6">
        <f>IF(ISNA(VLOOKUP($B69,Feb!$A$2:$T$39,20,FALSE))=TRUE,"--",VLOOKUP($B69,Feb!$A$2:$T$39,20,FALSE))</f>
        <v>5.3142085670704882</v>
      </c>
      <c r="E69" s="6">
        <f>IF(ISNA(VLOOKUP($B69,March!$A$2:$T$71,17,FALSE))=TRUE,"--",VLOOKUP($B69,March!$A$2:$T$71,17,FALSE))</f>
        <v>4.4294000000000002</v>
      </c>
      <c r="F69" s="6">
        <f>IF(ISNA(VLOOKUP($B69,April!$A$2:$R$41,18,FALSE))=TRUE,"--",VLOOKUP($B69,April!$A$2:$R$41,18,FALSE))</f>
        <v>4.4593099092349648</v>
      </c>
      <c r="G69" s="6">
        <f>IF(ISNA(VLOOKUP($B69,May!$A$2:$R$33,18,FALSE))=TRUE,"--",VLOOKUP($B69,May!$A$2:$R$33,18,FALSE))</f>
        <v>5.6186570908607605</v>
      </c>
      <c r="H69" s="6">
        <f>IF(ISNA(VLOOKUP($B69,June!$A$2:$R$29,18,FALSE))=TRUE,"--",VLOOKUP($B69,June!$A$2:$R$29,18,FALSE))</f>
        <v>6.5759369678298816</v>
      </c>
      <c r="I69" s="6">
        <f>IF(ISNA(VLOOKUP($B69,July!$A$2:$R$33,18,FALSE))=TRUE,"--",VLOOKUP($B69,July!$A$2:$R$33,18,FALSE))</f>
        <v>6.2207204525834685</v>
      </c>
      <c r="J69" s="6">
        <f>IF(ISNA(VLOOKUP($B69,August!$A$2:$R$29,18,FALSE))=TRUE,"--",VLOOKUP($B69,August!$A$2:$R$29,18,FALSE))</f>
        <v>6.6345578468715338</v>
      </c>
      <c r="K69" s="6">
        <f>IF(ISNA(VLOOKUP($B69,Sept.!$A$2:$Q$70,17,FALSE))=TRUE,"--",VLOOKUP($B69,Sept.!$A$2:$Q$70,17,FALSE))</f>
        <v>0</v>
      </c>
      <c r="L69" s="6">
        <f>IF(ISNA(VLOOKUP($B69,Oct.!$A$2:$Q$70,17,FALSE))=TRUE,"--",VLOOKUP($B69,Oct.!$A$2:$Q$70,17,FALSE))</f>
        <v>0</v>
      </c>
      <c r="M69" s="6">
        <f>IF(ISNA(VLOOKUP($B69,Nov.!$A$2:$Q$39,17,FALSE))=TRUE,"--",VLOOKUP($B69,Nov.!$A$2:$Q$39,17,FALSE))</f>
        <v>0</v>
      </c>
      <c r="N69" s="6">
        <f>IF(ISNA(VLOOKUP($B69,Dec.!$A$1:$Q$48,17,FALSE))=TRUE,"--",VLOOKUP($B69,Dec.!$A$1:$Q$48,17,FALSE))</f>
        <v>0</v>
      </c>
      <c r="O69" s="6">
        <f t="shared" si="4"/>
        <v>3.6588262175852244</v>
      </c>
      <c r="P69" s="36">
        <f t="shared" si="5"/>
        <v>0.76545138678172131</v>
      </c>
    </row>
    <row r="70" spans="2:18" s="19" customForma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R70"/>
    </row>
    <row r="71" spans="2:18" s="19" customForma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8" s="19" customForma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8" s="19" customForma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8" s="19" customFormat="1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8" s="19" customForma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8" s="19" customForma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8" s="19" customForma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8" s="19" customForma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8" s="19" customForma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8" s="19" customFormat="1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19" customFormat="1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19" customFormat="1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19" customFormat="1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19" customForma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19" customForma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19" customForma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19" customForma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19" customForma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19" customFormat="1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19" customFormat="1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19" customForma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19" customFormat="1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19" customFormat="1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19" customForma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19" customForma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s="19" customForma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s="19" customForma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s="19" customForma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s="19" customForma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s="19" customForma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19" customForma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19" customFormat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19" customForma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19" customFormat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19" customForma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19" customFormat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19" customFormat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19" customFormat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19" customForma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19" customForma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19" customForma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19" customForma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19" customForma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s="19" customForma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s="19" customForma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19" customForma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19" customForma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19" customForma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19" customForma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s="19" customForma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s="19" customForma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19" customForma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19" customForma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19" customForma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s="19" customForma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s="19" customForma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s="19" customForma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s="19" customForma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19" customForma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s="19" customFormat="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s="19" customFormat="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19" customFormat="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19" customFormat="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19" customForma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19" customFormat="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19" customFormat="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19" customFormat="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19" customFormat="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19" customFormat="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19" customFormat="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19" customFormat="1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19" customFormat="1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19" customFormat="1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s="19" customFormat="1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s="19" customFormat="1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s="19" customFormat="1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s="19" customFormat="1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s="19" customFormat="1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s="19" customFormat="1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s="19" customFormat="1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s="19" customFormat="1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s="19" customFormat="1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s="19" customFormat="1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19" customFormat="1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19" customFormat="1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19" customFormat="1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s="19" customFormat="1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s="19" customFormat="1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19" customFormat="1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19" customFormat="1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19" customFormat="1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19" customFormat="1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19" customFormat="1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19" customFormat="1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19" customFormat="1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19" customFormat="1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19" customFormat="1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s="19" customFormat="1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s="19" customFormat="1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s="19" customFormat="1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s="19" customFormat="1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s="19" customFormat="1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19" customFormat="1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19" customFormat="1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19" customFormat="1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19" customFormat="1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19" customFormat="1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19" customFormat="1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19" customFormat="1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19" customFormat="1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19" customFormat="1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s="19" customFormat="1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2:16" s="19" customFormat="1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2:16" s="19" customFormat="1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2:16" s="19" customFormat="1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2:16" s="19" customFormat="1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19" customFormat="1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19" customFormat="1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19" customFormat="1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19" customFormat="1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19" customFormat="1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19" customFormat="1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19" customFormat="1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s="19" customFormat="1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s="19" customFormat="1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19" customFormat="1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19" customFormat="1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s="19" customFormat="1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s="19" customFormat="1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19" customFormat="1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19" customFormat="1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19" customFormat="1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19" customFormat="1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19" customFormat="1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19" customFormat="1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2:16" s="19" customFormat="1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2:16" s="19" customFormat="1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2:16" s="19" customFormat="1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2:16" s="19" customFormat="1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2:16" s="19" customFormat="1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2:16" s="19" customFormat="1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19" customFormat="1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19" customFormat="1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19" customFormat="1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19" customFormat="1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19" customFormat="1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19" customFormat="1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19" customFormat="1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2:16" s="19" customFormat="1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2:16" s="19" customFormat="1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19" customFormat="1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19" customFormat="1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19" customFormat="1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19" customFormat="1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19" customFormat="1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19" customFormat="1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19" customFormat="1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19" customFormat="1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19" customFormat="1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19" customFormat="1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19" customFormat="1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19" customFormat="1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19" customFormat="1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s="19" customFormat="1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2:16" s="19" customFormat="1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2:16" s="19" customFormat="1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2:16" s="19" customFormat="1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2:16" s="19" customFormat="1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19" customFormat="1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19" customFormat="1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19" customFormat="1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19" customFormat="1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19" customFormat="1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2:16" s="19" customFormat="1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2:16" s="19" customFormat="1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2:16" s="19" customFormat="1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2:16" s="19" customFormat="1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2:16" s="19" customFormat="1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2:16" s="19" customFormat="1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2:16" s="19" customFormat="1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19" customFormat="1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19" customFormat="1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19" customFormat="1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19" customFormat="1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19" customFormat="1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19" customFormat="1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19" customFormat="1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19" customFormat="1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2:16" s="19" customFormat="1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2:16" s="19" customFormat="1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2:16" s="19" customFormat="1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2:16" s="19" customFormat="1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2:16" s="19" customFormat="1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2:16" s="19" customFormat="1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2:16" s="19" customFormat="1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2:16" s="19" customFormat="1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2:16" s="19" customFormat="1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2:16" s="19" customFormat="1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2:16" s="19" customFormat="1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2:16" s="19" customFormat="1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19" customFormat="1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19" customFormat="1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19" customFormat="1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19" customFormat="1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19" customFormat="1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19" customFormat="1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19" customFormat="1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19" customFormat="1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19" customFormat="1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19" customFormat="1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19" customFormat="1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19" customFormat="1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19" customFormat="1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19" customFormat="1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2:16" s="19" customFormat="1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2:16" s="19" customFormat="1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2:16" s="19" customFormat="1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2:16" s="19" customFormat="1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2:16" s="19" customFormat="1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19" customFormat="1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19" customFormat="1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19" customFormat="1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19" customFormat="1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19" customFormat="1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19" customFormat="1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19" customFormat="1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2:16" s="19" customFormat="1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2:16" s="19" customFormat="1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2:16" s="19" customFormat="1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2:16" s="19" customFormat="1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2:16" s="19" customFormat="1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2:16" s="19" customFormat="1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19" customFormat="1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19" customFormat="1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19" customFormat="1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19" customFormat="1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16" s="19" customFormat="1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2:16" s="19" customFormat="1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s="19" customFormat="1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2:16" s="19" customFormat="1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2:16" s="19" customFormat="1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2:16" s="19" customFormat="1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2:16" s="19" customFormat="1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2:16" s="19" customFormat="1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2:16" s="19" customFormat="1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2:16" s="19" customFormat="1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2:16" s="19" customFormat="1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2:16" s="19" customFormat="1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2:16" s="19" customFormat="1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2:16" s="19" customFormat="1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2:16" s="19" customFormat="1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2:16" s="19" customFormat="1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2:16" s="19" customFormat="1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2:16" s="19" customFormat="1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2:16" s="19" customFormat="1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2:16" s="19" customFormat="1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2:16" s="19" customFormat="1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2:16" s="19" customFormat="1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2:16" s="19" customFormat="1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2:16" s="19" customFormat="1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2:16" s="19" customFormat="1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2:16" s="19" customFormat="1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2:16" s="19" customFormat="1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2:16" s="19" customFormat="1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2:16" s="19" customFormat="1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2:16" s="19" customFormat="1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2:16" s="19" customFormat="1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2:16" s="19" customFormat="1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2:16" s="19" customFormat="1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2:16" s="19" customFormat="1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s="19" customFormat="1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s="19" customFormat="1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s="19" customFormat="1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s="19" customFormat="1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s="19" customFormat="1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s="19" customFormat="1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2:16" s="19" customFormat="1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2:16" s="19" customFormat="1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2:16" s="19" customFormat="1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2:16" s="19" customFormat="1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2:16" s="19" customFormat="1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2:16" s="19" customFormat="1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2:16" s="19" customFormat="1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2:16" s="19" customFormat="1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2:16" s="19" customFormat="1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2:16" s="19" customFormat="1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2:16" s="19" customFormat="1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2:16" s="19" customFormat="1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2:16" s="19" customFormat="1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2:16" s="19" customFormat="1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2:16" s="19" customFormat="1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2:16" s="19" customFormat="1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2:16" s="19" customFormat="1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2:16" s="19" customFormat="1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2:16" s="19" customFormat="1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2:16" s="19" customFormat="1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2:16" s="19" customFormat="1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2:16" s="19" customFormat="1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2:16" s="19" customFormat="1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2:16" s="19" customFormat="1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2:16" s="19" customFormat="1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2:16" s="19" customFormat="1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2:16" s="19" customFormat="1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2:16" s="19" customFormat="1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2:16" s="19" customFormat="1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2:16" s="19" customFormat="1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2:16" s="19" customFormat="1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2:16" s="19" customFormat="1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2:16" s="19" customFormat="1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2:16" s="19" customFormat="1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2:16" s="19" customFormat="1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2:16" s="19" customFormat="1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2:16" s="19" customFormat="1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2:16" s="19" customFormat="1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s="19" customFormat="1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s="19" customFormat="1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s="19" customFormat="1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s="19" customFormat="1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s="19" customFormat="1" x14ac:dyDescent="0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2:16" s="19" customFormat="1" x14ac:dyDescent="0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2:16" s="19" customFormat="1" x14ac:dyDescent="0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s="19" customFormat="1" x14ac:dyDescent="0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s="19" customFormat="1" x14ac:dyDescent="0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s="19" customFormat="1" x14ac:dyDescent="0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s="19" customFormat="1" x14ac:dyDescent="0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s="19" customFormat="1" x14ac:dyDescent="0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2:16" s="19" customFormat="1" x14ac:dyDescent="0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2:16" s="19" customFormat="1" x14ac:dyDescent="0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2:16" s="19" customFormat="1" x14ac:dyDescent="0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2:16" s="19" customFormat="1" x14ac:dyDescent="0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2:16" s="19" customFormat="1" x14ac:dyDescent="0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2:16" s="19" customFormat="1" x14ac:dyDescent="0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2:16" s="19" customFormat="1" x14ac:dyDescent="0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2:16" s="19" customFormat="1" x14ac:dyDescent="0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2:16" s="19" customFormat="1" x14ac:dyDescent="0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2:16" s="19" customFormat="1" x14ac:dyDescent="0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2:16" s="19" customFormat="1" x14ac:dyDescent="0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2:16" s="19" customFormat="1" x14ac:dyDescent="0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2:16" s="19" customFormat="1" x14ac:dyDescent="0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2:16" s="19" customFormat="1" x14ac:dyDescent="0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2:16" s="19" customFormat="1" x14ac:dyDescent="0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2:16" s="19" customFormat="1" x14ac:dyDescent="0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2:16" s="19" customFormat="1" x14ac:dyDescent="0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2:16" s="19" customFormat="1" x14ac:dyDescent="0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2:16" s="19" customFormat="1" x14ac:dyDescent="0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2:16" s="19" customFormat="1" x14ac:dyDescent="0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2:18" s="19" customFormat="1" x14ac:dyDescent="0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2:18" s="19" customFormat="1" x14ac:dyDescent="0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2:18" s="19" customFormat="1" x14ac:dyDescent="0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2:18" s="19" customFormat="1" x14ac:dyDescent="0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2:18" s="19" customFormat="1" x14ac:dyDescent="0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2:18" s="19" customFormat="1" x14ac:dyDescent="0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2:18" s="19" customFormat="1" x14ac:dyDescent="0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8" s="19" customFormat="1" x14ac:dyDescent="0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8" s="19" customFormat="1" x14ac:dyDescent="0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8" x14ac:dyDescent="0.25">
      <c r="R426" s="19"/>
    </row>
  </sheetData>
  <sortState ref="Q3:R39">
    <sortCondition ref="Q39"/>
  </sortState>
  <mergeCells count="2">
    <mergeCell ref="B1:P2"/>
    <mergeCell ref="B38:P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0" workbookViewId="0">
      <selection activeCell="N28" sqref="N28"/>
    </sheetView>
  </sheetViews>
  <sheetFormatPr defaultRowHeight="15" x14ac:dyDescent="0.25"/>
  <cols>
    <col min="1" max="1" width="25.7109375" customWidth="1"/>
    <col min="7" max="7" width="9.140625" style="2"/>
    <col min="12" max="12" width="12" bestFit="1" customWidth="1"/>
    <col min="19" max="19" width="9.140625" style="13"/>
  </cols>
  <sheetData>
    <row r="1" spans="1:20" x14ac:dyDescent="0.25">
      <c r="A1" t="s">
        <v>0</v>
      </c>
      <c r="B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4" t="s">
        <v>6</v>
      </c>
      <c r="H1" s="3" t="s">
        <v>49</v>
      </c>
      <c r="I1" s="3" t="s">
        <v>50</v>
      </c>
      <c r="J1" t="s">
        <v>7</v>
      </c>
      <c r="K1" t="s">
        <v>8</v>
      </c>
      <c r="L1" t="s">
        <v>51</v>
      </c>
      <c r="M1" t="s">
        <v>60</v>
      </c>
      <c r="N1" t="s">
        <v>6</v>
      </c>
      <c r="O1" t="s">
        <v>10</v>
      </c>
      <c r="P1" t="s">
        <v>11</v>
      </c>
      <c r="Q1" t="s">
        <v>12</v>
      </c>
      <c r="R1" t="s">
        <v>13</v>
      </c>
      <c r="S1" s="13" t="s">
        <v>6</v>
      </c>
      <c r="T1" t="s">
        <v>14</v>
      </c>
    </row>
    <row r="2" spans="1:20" x14ac:dyDescent="0.25">
      <c r="A2" t="s">
        <v>32</v>
      </c>
      <c r="B2">
        <v>1.2728999999999999</v>
      </c>
      <c r="C2">
        <v>0.50260000000000005</v>
      </c>
      <c r="D2">
        <v>1.7558</v>
      </c>
      <c r="E2" s="22">
        <f>(D2-B2)/C2</f>
        <v>0.96080382013529653</v>
      </c>
      <c r="F2" s="7">
        <f>AVERAGE(E2:E3)</f>
        <v>0.96747944485890081</v>
      </c>
      <c r="G2" s="2">
        <f>STDEV(E2:E3)/F2</f>
        <v>9.7580977783058697E-3</v>
      </c>
      <c r="H2">
        <v>26.193100000000001</v>
      </c>
      <c r="I2">
        <v>0.251</v>
      </c>
      <c r="J2">
        <v>26.2163</v>
      </c>
      <c r="K2">
        <f>(J2-H2)/(I2*E2)</f>
        <v>9.620099019948046E-2</v>
      </c>
      <c r="L2">
        <f>1-K2</f>
        <v>0.90379900980051953</v>
      </c>
      <c r="M2" s="2">
        <f>AVERAGE(L2:L3)</f>
        <v>0.90762422290247058</v>
      </c>
      <c r="N2" s="2">
        <f>STDEV(L2:L3)/M2</f>
        <v>5.9602510722410896E-3</v>
      </c>
      <c r="O2">
        <v>2.3136999999999999</v>
      </c>
      <c r="P2">
        <f>AVERAGE(O2:O3)</f>
        <v>2.25895</v>
      </c>
      <c r="Q2">
        <v>14.461</v>
      </c>
      <c r="R2">
        <f>AVERAGE(Q2:Q3)</f>
        <v>14.118500000000001</v>
      </c>
      <c r="S2" s="13">
        <f>STDEV(Q2:Q3)/R2</f>
        <v>3.4307337543845691E-2</v>
      </c>
      <c r="T2">
        <f>R2/F2</f>
        <v>14.593074896861578</v>
      </c>
    </row>
    <row r="3" spans="1:20" x14ac:dyDescent="0.25">
      <c r="B3">
        <v>1.0157</v>
      </c>
      <c r="C3" s="32">
        <v>0.503</v>
      </c>
      <c r="D3">
        <v>1.5057</v>
      </c>
      <c r="E3" s="22">
        <f t="shared" ref="E3:E39" si="0">(D3-B3)/C3</f>
        <v>0.97415506958250497</v>
      </c>
      <c r="H3">
        <v>27.220199999999998</v>
      </c>
      <c r="I3">
        <v>0.25040000000000001</v>
      </c>
      <c r="J3">
        <v>27.241800000000001</v>
      </c>
      <c r="K3">
        <f t="shared" ref="K3:K39" si="1">(J3-H3)/(I3*E3)</f>
        <v>8.8550563995578369E-2</v>
      </c>
      <c r="L3">
        <f t="shared" ref="L3:L39" si="2">1-K3</f>
        <v>0.91144943600442163</v>
      </c>
      <c r="M3" s="2"/>
      <c r="N3" s="2"/>
      <c r="O3">
        <v>2.2042000000000002</v>
      </c>
      <c r="Q3">
        <v>13.776</v>
      </c>
    </row>
    <row r="4" spans="1:20" x14ac:dyDescent="0.25">
      <c r="A4" t="s">
        <v>38</v>
      </c>
      <c r="B4">
        <v>1.2692000000000001</v>
      </c>
      <c r="C4">
        <v>0.50260000000000005</v>
      </c>
      <c r="D4">
        <v>1.7354000000000001</v>
      </c>
      <c r="E4" s="22">
        <f t="shared" si="0"/>
        <v>0.92757660167130895</v>
      </c>
      <c r="F4" s="7">
        <f>AVERAGE(E4:E5)</f>
        <v>0.92744819729124983</v>
      </c>
      <c r="G4" s="2">
        <f>STDEV(E4:E5)/F4</f>
        <v>1.9579661298388946E-4</v>
      </c>
      <c r="H4">
        <v>21.480499999999999</v>
      </c>
      <c r="I4">
        <v>0.253</v>
      </c>
      <c r="J4">
        <v>21.4939</v>
      </c>
      <c r="K4">
        <f t="shared" si="1"/>
        <v>5.7099787534573329E-2</v>
      </c>
      <c r="L4">
        <f t="shared" si="2"/>
        <v>0.94290021246542666</v>
      </c>
      <c r="M4" s="2">
        <f>AVERAGE(L4:L5)</f>
        <v>0.94093806445654216</v>
      </c>
      <c r="N4" s="2">
        <f>STDEV(L4:L5)/M4</f>
        <v>2.9490743656442947E-3</v>
      </c>
      <c r="O4">
        <v>3.4851000000000001</v>
      </c>
      <c r="P4">
        <f>AVERAGE(O4:O5)</f>
        <v>3.4581499999999998</v>
      </c>
      <c r="Q4">
        <v>21.782</v>
      </c>
      <c r="R4">
        <f>AVERAGE(Q4:Q5)</f>
        <v>21.613500000000002</v>
      </c>
      <c r="S4" s="13">
        <f>STDEV(Q4:Q5)/R4</f>
        <v>1.1025284440736869E-2</v>
      </c>
      <c r="T4">
        <f>R4/F4</f>
        <v>23.304266548930105</v>
      </c>
    </row>
    <row r="5" spans="1:20" x14ac:dyDescent="0.25">
      <c r="B5">
        <v>1.2706999999999999</v>
      </c>
      <c r="C5">
        <v>0.50219999999999998</v>
      </c>
      <c r="D5">
        <v>1.7363999999999999</v>
      </c>
      <c r="E5" s="22">
        <f t="shared" si="0"/>
        <v>0.92731979291119082</v>
      </c>
      <c r="H5">
        <v>23.982500000000002</v>
      </c>
      <c r="I5">
        <v>0.25269999999999998</v>
      </c>
      <c r="J5">
        <v>23.9968</v>
      </c>
      <c r="K5">
        <f t="shared" si="1"/>
        <v>6.10240835523422E-2</v>
      </c>
      <c r="L5">
        <f t="shared" si="2"/>
        <v>0.93897591644765777</v>
      </c>
      <c r="M5" s="2"/>
      <c r="N5" s="2"/>
      <c r="O5">
        <v>3.4312</v>
      </c>
      <c r="Q5">
        <v>21.445</v>
      </c>
    </row>
    <row r="6" spans="1:20" x14ac:dyDescent="0.25">
      <c r="A6" t="s">
        <v>55</v>
      </c>
      <c r="B6">
        <v>1.0152000000000001</v>
      </c>
      <c r="C6">
        <v>0.50170000000000003</v>
      </c>
      <c r="D6">
        <v>1.4964999999999999</v>
      </c>
      <c r="E6" s="22">
        <f t="shared" si="0"/>
        <v>0.95933824995016903</v>
      </c>
      <c r="F6" s="7">
        <f>AVERAGE(E6:E7)</f>
        <v>0.95673334515857067</v>
      </c>
      <c r="G6" s="2">
        <f>STDEV(E6:E7)/F6</f>
        <v>3.8504894844638348E-3</v>
      </c>
      <c r="H6">
        <v>20.302299999999999</v>
      </c>
      <c r="I6">
        <v>0.253</v>
      </c>
      <c r="J6">
        <v>20.313600000000001</v>
      </c>
      <c r="K6">
        <f t="shared" si="1"/>
        <v>4.6557125834273357E-2</v>
      </c>
      <c r="L6">
        <f t="shared" si="2"/>
        <v>0.95344287416572659</v>
      </c>
      <c r="M6" s="2">
        <f>AVERAGE(L6:L7)</f>
        <v>0.95517141731220168</v>
      </c>
      <c r="N6" s="2">
        <f>STDEV(L6:L7)/M6</f>
        <v>2.5592570261062562E-3</v>
      </c>
      <c r="O6">
        <v>0.82398000000000005</v>
      </c>
      <c r="P6">
        <f>AVERAGE(O6:O7)</f>
        <v>1.01854</v>
      </c>
      <c r="Q6">
        <v>5.1498999999999997</v>
      </c>
      <c r="R6">
        <f>AVERAGE(Q6:Q7)</f>
        <v>6.3659999999999997</v>
      </c>
      <c r="S6" s="13">
        <f>STDEV(Q6:Q7)/R6</f>
        <v>0.27015788771629312</v>
      </c>
      <c r="T6">
        <f>R6/F6</f>
        <v>6.6538916326208817</v>
      </c>
    </row>
    <row r="7" spans="1:20" x14ac:dyDescent="0.25">
      <c r="B7">
        <v>1.2531000000000001</v>
      </c>
      <c r="C7">
        <v>0.50139999999999996</v>
      </c>
      <c r="D7">
        <v>1.7315</v>
      </c>
      <c r="E7" s="22">
        <f t="shared" si="0"/>
        <v>0.95412844036697242</v>
      </c>
      <c r="H7">
        <v>25.169599999999999</v>
      </c>
      <c r="I7">
        <v>0.25290000000000001</v>
      </c>
      <c r="J7">
        <v>25.18</v>
      </c>
      <c r="K7">
        <f t="shared" si="1"/>
        <v>4.3100039541323298E-2</v>
      </c>
      <c r="L7">
        <f t="shared" si="2"/>
        <v>0.95689996045867676</v>
      </c>
      <c r="M7" s="2"/>
      <c r="N7" s="2"/>
      <c r="O7">
        <v>1.2131000000000001</v>
      </c>
      <c r="Q7">
        <v>7.5820999999999996</v>
      </c>
    </row>
    <row r="8" spans="1:20" x14ac:dyDescent="0.25">
      <c r="A8" t="s">
        <v>56</v>
      </c>
      <c r="B8">
        <v>1.2521</v>
      </c>
      <c r="C8">
        <v>0.50319999999999998</v>
      </c>
      <c r="D8">
        <v>1.7378</v>
      </c>
      <c r="E8" s="22">
        <f t="shared" si="0"/>
        <v>0.96522257551669322</v>
      </c>
      <c r="F8" s="7">
        <f>AVERAGE(E8:E9)</f>
        <v>0.96464781018788193</v>
      </c>
      <c r="G8" s="2">
        <f>STDEV(E8:E9)/F8</f>
        <v>8.4262972931897382E-4</v>
      </c>
      <c r="H8">
        <v>19.385899999999999</v>
      </c>
      <c r="I8">
        <v>0.25130000000000002</v>
      </c>
      <c r="J8">
        <v>19.3977</v>
      </c>
      <c r="K8">
        <f t="shared" si="1"/>
        <v>4.8647670368155697E-2</v>
      </c>
      <c r="L8">
        <f t="shared" si="2"/>
        <v>0.95135232963184435</v>
      </c>
      <c r="M8" s="2">
        <f>AVERAGE(L8:L9)</f>
        <v>0.95208312782058857</v>
      </c>
      <c r="N8" s="2">
        <f>STDEV(L8:L9)/M8</f>
        <v>1.0855194044300342E-3</v>
      </c>
      <c r="O8">
        <v>1.3029999999999999</v>
      </c>
      <c r="P8">
        <f>AVERAGE(O8:O9)</f>
        <v>1.3130500000000001</v>
      </c>
      <c r="Q8">
        <v>8.1434999999999995</v>
      </c>
      <c r="R8">
        <f>AVERAGE(Q8:Q9)</f>
        <v>8.2065999999999999</v>
      </c>
      <c r="S8" s="13">
        <f>STDEV(Q8:Q9)/R8</f>
        <v>1.0873793749633568E-2</v>
      </c>
      <c r="T8">
        <f>R8/F8</f>
        <v>8.5073535785061516</v>
      </c>
    </row>
    <row r="9" spans="1:20" x14ac:dyDescent="0.25">
      <c r="B9">
        <v>1.2673000000000001</v>
      </c>
      <c r="C9">
        <v>0.50380000000000003</v>
      </c>
      <c r="D9">
        <v>1.7529999999999999</v>
      </c>
      <c r="E9" s="22">
        <f t="shared" si="0"/>
        <v>0.96407304485907064</v>
      </c>
      <c r="H9">
        <v>24.6829</v>
      </c>
      <c r="I9">
        <v>0.25059999999999999</v>
      </c>
      <c r="J9">
        <v>24.694299999999998</v>
      </c>
      <c r="K9">
        <f t="shared" si="1"/>
        <v>4.7186073990667377E-2</v>
      </c>
      <c r="L9">
        <f t="shared" si="2"/>
        <v>0.95281392600933268</v>
      </c>
      <c r="M9" s="2"/>
      <c r="N9" s="2"/>
      <c r="O9">
        <v>1.3230999999999999</v>
      </c>
      <c r="Q9">
        <v>8.2697000000000003</v>
      </c>
    </row>
    <row r="10" spans="1:20" x14ac:dyDescent="0.25">
      <c r="A10" t="s">
        <v>57</v>
      </c>
      <c r="B10">
        <v>0.97709999999999997</v>
      </c>
      <c r="C10">
        <v>0.50080000000000002</v>
      </c>
      <c r="D10">
        <v>1.4554</v>
      </c>
      <c r="E10" s="22">
        <f t="shared" si="0"/>
        <v>0.95507188498402562</v>
      </c>
      <c r="F10" s="7">
        <f>AVERAGE(E10:E11)</f>
        <v>0.95494438198245879</v>
      </c>
      <c r="G10" s="2">
        <f>STDEV(E10:E11)/F10</f>
        <v>1.8882405872144411E-4</v>
      </c>
      <c r="H10">
        <v>27.925599999999999</v>
      </c>
      <c r="I10">
        <v>0.2515</v>
      </c>
      <c r="J10">
        <v>27.933800000000002</v>
      </c>
      <c r="K10">
        <f t="shared" si="1"/>
        <v>3.4138135851427949E-2</v>
      </c>
      <c r="L10">
        <f t="shared" si="2"/>
        <v>0.965861864148572</v>
      </c>
      <c r="M10" s="2">
        <f>AVERAGE(L10:L11)</f>
        <v>0.95814349614534611</v>
      </c>
      <c r="N10" s="2">
        <f>STDEV(L10:L11)/M10</f>
        <v>1.1392260922776084E-2</v>
      </c>
      <c r="O10">
        <v>1.1805000000000001</v>
      </c>
      <c r="P10">
        <f>AVERAGE(O10:O11)</f>
        <v>1.1951000000000001</v>
      </c>
      <c r="Q10">
        <v>7.3780000000000001</v>
      </c>
      <c r="R10">
        <f>AVERAGE(Q10:Q11)</f>
        <v>7.4693500000000004</v>
      </c>
      <c r="S10" s="13">
        <f>STDEV(Q10:Q11)/R10</f>
        <v>1.7295803372821189E-2</v>
      </c>
      <c r="T10">
        <f>R10/F10</f>
        <v>7.8217644303992602</v>
      </c>
    </row>
    <row r="11" spans="1:20" x14ac:dyDescent="0.25">
      <c r="B11">
        <v>1.2422</v>
      </c>
      <c r="C11">
        <v>0.50239999999999996</v>
      </c>
      <c r="D11">
        <v>1.7219</v>
      </c>
      <c r="E11" s="22">
        <f t="shared" si="0"/>
        <v>0.95481687898089185</v>
      </c>
      <c r="H11">
        <v>28.597000000000001</v>
      </c>
      <c r="I11">
        <v>0.25140000000000001</v>
      </c>
      <c r="J11">
        <v>28.608899999999998</v>
      </c>
      <c r="K11">
        <f t="shared" si="1"/>
        <v>4.9574871857879878E-2</v>
      </c>
      <c r="L11">
        <f t="shared" si="2"/>
        <v>0.9504251281421201</v>
      </c>
      <c r="M11" s="2"/>
      <c r="N11" s="2"/>
      <c r="O11">
        <v>1.2097</v>
      </c>
      <c r="Q11">
        <v>7.5606999999999998</v>
      </c>
    </row>
    <row r="12" spans="1:20" x14ac:dyDescent="0.25">
      <c r="A12" t="s">
        <v>52</v>
      </c>
      <c r="B12">
        <v>0.95909999999999995</v>
      </c>
      <c r="C12">
        <v>0.50219999999999998</v>
      </c>
      <c r="D12">
        <v>1.4370000000000001</v>
      </c>
      <c r="E12" s="22">
        <f t="shared" si="0"/>
        <v>0.95161290322580672</v>
      </c>
      <c r="F12" s="7">
        <f>AVERAGE(E12:E13)</f>
        <v>0.95456168799830132</v>
      </c>
      <c r="G12" s="2">
        <f>STDEV(E12:E13)/F12</f>
        <v>4.368718617364575E-3</v>
      </c>
      <c r="H12">
        <v>25.215</v>
      </c>
      <c r="I12">
        <v>0.25069999999999998</v>
      </c>
      <c r="J12">
        <v>25.226099999999999</v>
      </c>
      <c r="K12">
        <f t="shared" si="1"/>
        <v>4.6527350537135873E-2</v>
      </c>
      <c r="L12">
        <f t="shared" si="2"/>
        <v>0.95347264946286414</v>
      </c>
      <c r="M12" s="2">
        <f>AVERAGE(L12:L13)</f>
        <v>0.95181139869592868</v>
      </c>
      <c r="N12" s="2">
        <f>STDEV(L12:L13)/M12</f>
        <v>2.4683076587669424E-3</v>
      </c>
      <c r="O12">
        <v>1.1138999999999999</v>
      </c>
      <c r="P12">
        <f>AVERAGE(O12:O13)</f>
        <v>1.1012</v>
      </c>
      <c r="Q12">
        <v>6.9619999999999997</v>
      </c>
      <c r="R12">
        <f>AVERAGE(Q12:Q13)</f>
        <v>6.8824500000000004</v>
      </c>
      <c r="S12" s="13">
        <f>STDEV(Q12:Q13)/R12</f>
        <v>1.6346023419971E-2</v>
      </c>
      <c r="T12">
        <f>R12/F12</f>
        <v>7.2100630965321626</v>
      </c>
    </row>
    <row r="13" spans="1:20" x14ac:dyDescent="0.25">
      <c r="B13">
        <v>1.2516</v>
      </c>
      <c r="C13">
        <v>0.50129999999999997</v>
      </c>
      <c r="D13">
        <v>1.7316</v>
      </c>
      <c r="E13" s="22">
        <f t="shared" si="0"/>
        <v>0.95751047277079593</v>
      </c>
      <c r="H13">
        <v>21.775400000000001</v>
      </c>
      <c r="I13">
        <v>0.2535</v>
      </c>
      <c r="J13">
        <v>21.787500000000001</v>
      </c>
      <c r="K13">
        <f t="shared" si="1"/>
        <v>4.9849852071006832E-2</v>
      </c>
      <c r="L13">
        <f t="shared" si="2"/>
        <v>0.95015014792899322</v>
      </c>
      <c r="M13" s="2"/>
      <c r="N13" s="2"/>
      <c r="O13">
        <v>1.0885</v>
      </c>
      <c r="Q13">
        <v>6.8029000000000002</v>
      </c>
    </row>
    <row r="14" spans="1:20" x14ac:dyDescent="0.25">
      <c r="A14" t="s">
        <v>34</v>
      </c>
      <c r="B14">
        <v>1.2685999999999999</v>
      </c>
      <c r="C14">
        <v>0.50080000000000002</v>
      </c>
      <c r="D14">
        <v>1.7586999999999999</v>
      </c>
      <c r="E14" s="22">
        <f t="shared" si="0"/>
        <v>0.97863418530351431</v>
      </c>
      <c r="F14" s="7">
        <f>AVERAGE(E14:E15)</f>
        <v>0.97224343769841182</v>
      </c>
      <c r="G14" s="2">
        <f>STDEV(E14:E15)/F14</f>
        <v>9.2959042832263007E-3</v>
      </c>
      <c r="H14">
        <v>26.806899999999999</v>
      </c>
      <c r="I14">
        <v>0.25069999999999998</v>
      </c>
      <c r="J14">
        <v>26.8141</v>
      </c>
      <c r="K14">
        <f t="shared" si="1"/>
        <v>2.9346599161201872E-2</v>
      </c>
      <c r="L14">
        <f t="shared" si="2"/>
        <v>0.97065340083879814</v>
      </c>
      <c r="M14" s="2">
        <f>AVERAGE(L14:L15)</f>
        <v>0.967996031111372</v>
      </c>
      <c r="N14" s="2">
        <f>STDEV(L14:L15)/M14</f>
        <v>3.8823385509659781E-3</v>
      </c>
      <c r="O14">
        <v>0.52656999999999998</v>
      </c>
      <c r="P14">
        <f>AVERAGE(O14:O15)</f>
        <v>0.53164</v>
      </c>
      <c r="Q14">
        <v>3.2911000000000001</v>
      </c>
      <c r="R14">
        <f>AVERAGE(Q14:Q15)</f>
        <v>3.3227500000000001</v>
      </c>
      <c r="S14" s="13">
        <f>STDEV(Q14:Q15)/R14</f>
        <v>1.3470727334018025E-2</v>
      </c>
      <c r="T14">
        <f>R14/F14</f>
        <v>3.4176111364309474</v>
      </c>
    </row>
    <row r="15" spans="1:20" x14ac:dyDescent="0.25">
      <c r="B15" s="32">
        <v>0.98199999999999998</v>
      </c>
      <c r="C15">
        <v>0.50370000000000004</v>
      </c>
      <c r="D15">
        <v>1.4684999999999999</v>
      </c>
      <c r="E15" s="22">
        <f t="shared" si="0"/>
        <v>0.96585269009330932</v>
      </c>
      <c r="H15">
        <v>19.168199999999999</v>
      </c>
      <c r="I15">
        <v>0.25390000000000001</v>
      </c>
      <c r="J15">
        <v>19.1767</v>
      </c>
      <c r="K15">
        <f t="shared" si="1"/>
        <v>3.4661338616054173E-2</v>
      </c>
      <c r="L15">
        <f t="shared" si="2"/>
        <v>0.96533866138394586</v>
      </c>
      <c r="M15" s="2"/>
      <c r="N15" s="2"/>
      <c r="O15">
        <v>0.53671000000000002</v>
      </c>
      <c r="Q15">
        <v>3.3544</v>
      </c>
    </row>
    <row r="16" spans="1:20" x14ac:dyDescent="0.25">
      <c r="A16" t="s">
        <v>16</v>
      </c>
      <c r="B16">
        <v>1.2685</v>
      </c>
      <c r="C16">
        <v>0.50160000000000005</v>
      </c>
      <c r="D16">
        <v>1.7567999999999999</v>
      </c>
      <c r="E16" s="22">
        <f t="shared" si="0"/>
        <v>0.97348484848484829</v>
      </c>
      <c r="F16" s="7">
        <f>AVERAGE(E16:E17)</f>
        <v>0.9735348770726131</v>
      </c>
      <c r="G16" s="2">
        <f>STDEV(E16:E17)/F16</f>
        <v>7.2674445455969667E-5</v>
      </c>
      <c r="H16">
        <v>27.6111</v>
      </c>
      <c r="I16">
        <v>0.25069999999999998</v>
      </c>
      <c r="J16">
        <v>27.612200000000001</v>
      </c>
      <c r="K16">
        <f t="shared" si="1"/>
        <v>4.5072241304155557E-3</v>
      </c>
      <c r="L16">
        <f t="shared" si="2"/>
        <v>0.9954927758695844</v>
      </c>
      <c r="M16" s="2">
        <f>AVERAGE(L16:L17)</f>
        <v>0.99571487728814789</v>
      </c>
      <c r="N16" s="2">
        <f>STDEV(L16:L17)/M16</f>
        <v>3.1545058281174564E-4</v>
      </c>
      <c r="O16">
        <v>1.2999000000000001</v>
      </c>
      <c r="P16">
        <f>AVERAGE(O16:O17)</f>
        <v>1.2839499999999999</v>
      </c>
      <c r="Q16">
        <v>8.1245999999999992</v>
      </c>
      <c r="R16">
        <f>AVERAGE(Q16:Q17)</f>
        <v>8.0247499999999992</v>
      </c>
      <c r="S16" s="13">
        <f>STDEV(Q16:Q17)/R16</f>
        <v>1.7596713193925407E-2</v>
      </c>
      <c r="T16">
        <f>R16/F16</f>
        <v>8.2428993444283734</v>
      </c>
    </row>
    <row r="17" spans="1:20" x14ac:dyDescent="0.25">
      <c r="B17">
        <v>1.2428999999999999</v>
      </c>
      <c r="C17">
        <v>0.50349999999999995</v>
      </c>
      <c r="D17">
        <v>1.7331000000000001</v>
      </c>
      <c r="E17" s="22">
        <f t="shared" si="0"/>
        <v>0.97358490566037781</v>
      </c>
      <c r="H17">
        <v>26.504100000000001</v>
      </c>
      <c r="I17">
        <v>0.25280000000000002</v>
      </c>
      <c r="J17">
        <v>26.505099999999999</v>
      </c>
      <c r="K17">
        <f t="shared" si="1"/>
        <v>4.0630212932885367E-3</v>
      </c>
      <c r="L17">
        <f t="shared" si="2"/>
        <v>0.9959369787067115</v>
      </c>
      <c r="M17" s="2"/>
      <c r="N17" s="2"/>
      <c r="O17">
        <v>1.268</v>
      </c>
      <c r="Q17">
        <v>7.9249000000000001</v>
      </c>
    </row>
    <row r="18" spans="1:20" x14ac:dyDescent="0.25">
      <c r="A18" s="9" t="s">
        <v>45</v>
      </c>
      <c r="B18">
        <v>1.0101</v>
      </c>
      <c r="C18">
        <v>0.50109999999999999</v>
      </c>
      <c r="D18">
        <v>1.5004999999999999</v>
      </c>
      <c r="E18" s="22">
        <f t="shared" si="0"/>
        <v>0.97864697665136691</v>
      </c>
      <c r="F18" s="7">
        <f>AVERAGE(E18:E19)</f>
        <v>0.97763751149787659</v>
      </c>
      <c r="G18" s="2">
        <f>STDEV(E18:E19)/F18</f>
        <v>1.4602542292200794E-3</v>
      </c>
      <c r="H18">
        <v>21.540400000000002</v>
      </c>
      <c r="I18">
        <v>0.25090000000000001</v>
      </c>
      <c r="J18">
        <v>21.542000000000002</v>
      </c>
      <c r="K18">
        <f t="shared" si="1"/>
        <v>6.5161828510340893E-3</v>
      </c>
      <c r="L18">
        <f t="shared" si="2"/>
        <v>0.99348381714896594</v>
      </c>
      <c r="M18" s="2">
        <f>AVERAGE(L18:L19)</f>
        <v>0.98493514636597768</v>
      </c>
      <c r="N18" s="2">
        <f>STDEV(L18:L19)/M18</f>
        <v>1.2274560620738062E-2</v>
      </c>
      <c r="O18">
        <v>1.2226999999999999</v>
      </c>
      <c r="P18">
        <f>AVERAGE(O18:O19)</f>
        <v>1.21705</v>
      </c>
      <c r="Q18">
        <v>7.6421000000000001</v>
      </c>
      <c r="R18">
        <f>AVERAGE(Q18:Q19)</f>
        <v>7.6067</v>
      </c>
      <c r="S18" s="13">
        <f>STDEV(Q18:Q19)/R18</f>
        <v>6.5814558360402934E-3</v>
      </c>
      <c r="T18">
        <f>R18/F18</f>
        <v>7.7806957185444716</v>
      </c>
    </row>
    <row r="19" spans="1:20" x14ac:dyDescent="0.25">
      <c r="A19" s="9"/>
      <c r="B19">
        <v>1.2762</v>
      </c>
      <c r="C19">
        <v>0.50060000000000004</v>
      </c>
      <c r="D19">
        <v>1.7650999999999999</v>
      </c>
      <c r="E19" s="22">
        <f t="shared" si="0"/>
        <v>0.97662804634438638</v>
      </c>
      <c r="H19">
        <v>26.291399999999999</v>
      </c>
      <c r="I19">
        <v>0.2515</v>
      </c>
      <c r="J19">
        <v>26.2972</v>
      </c>
      <c r="K19">
        <f t="shared" si="1"/>
        <v>2.3613524417010704E-2</v>
      </c>
      <c r="L19">
        <f t="shared" si="2"/>
        <v>0.9763864755829893</v>
      </c>
      <c r="M19" s="2"/>
      <c r="N19" s="2"/>
      <c r="O19">
        <v>1.2114</v>
      </c>
      <c r="Q19">
        <v>7.5712999999999999</v>
      </c>
    </row>
    <row r="20" spans="1:20" x14ac:dyDescent="0.25">
      <c r="A20" s="1" t="s">
        <v>44</v>
      </c>
      <c r="B20">
        <v>1.0119</v>
      </c>
      <c r="C20">
        <v>0.50290000000000001</v>
      </c>
      <c r="D20">
        <v>1.5016</v>
      </c>
      <c r="E20" s="22">
        <f t="shared" si="0"/>
        <v>0.9737522370252536</v>
      </c>
      <c r="F20" s="7">
        <f>AVERAGE(E20:E21)</f>
        <v>0.97979311771454225</v>
      </c>
      <c r="G20" s="2">
        <f>STDEV(E20:E21)/F20</f>
        <v>8.7192849643578044E-3</v>
      </c>
      <c r="H20">
        <v>24.6632</v>
      </c>
      <c r="I20">
        <v>0.25030000000000002</v>
      </c>
      <c r="J20">
        <v>24.666699999999999</v>
      </c>
      <c r="K20">
        <f t="shared" si="1"/>
        <v>1.4360141732306129E-2</v>
      </c>
      <c r="L20">
        <f t="shared" si="2"/>
        <v>0.98563985826769385</v>
      </c>
      <c r="M20" s="2">
        <f>AVERAGE(L20:L21)</f>
        <v>0.99041715875685932</v>
      </c>
      <c r="N20" s="2">
        <f>STDEV(L20:L21)/M20</f>
        <v>6.8214924222328955E-3</v>
      </c>
      <c r="O20">
        <v>1.2819</v>
      </c>
      <c r="P20">
        <f>AVERAGE(O20:O21)</f>
        <v>1.2697000000000001</v>
      </c>
      <c r="Q20">
        <v>8.0120000000000005</v>
      </c>
      <c r="R20">
        <f>AVERAGE(Q20:Q21)</f>
        <v>7.9356000000000009</v>
      </c>
      <c r="S20" s="13">
        <f>STDEV(Q20:Q21)/R20</f>
        <v>1.3615343032071235E-2</v>
      </c>
      <c r="T20">
        <f>R20/F20</f>
        <v>8.0992608097824963</v>
      </c>
    </row>
    <row r="21" spans="1:20" x14ac:dyDescent="0.25">
      <c r="B21">
        <v>1.2502</v>
      </c>
      <c r="C21">
        <v>0.50119999999999998</v>
      </c>
      <c r="D21">
        <v>1.7443</v>
      </c>
      <c r="E21" s="22">
        <f t="shared" si="0"/>
        <v>0.98583399840383079</v>
      </c>
      <c r="H21">
        <v>26.709</v>
      </c>
      <c r="I21">
        <v>0.25330000000000003</v>
      </c>
      <c r="J21">
        <v>26.7102</v>
      </c>
      <c r="K21">
        <f t="shared" si="1"/>
        <v>4.8055407539753046E-3</v>
      </c>
      <c r="L21">
        <f t="shared" si="2"/>
        <v>0.99519445924602468</v>
      </c>
      <c r="M21" s="2"/>
      <c r="N21" s="2"/>
      <c r="O21">
        <v>1.2575000000000001</v>
      </c>
      <c r="Q21">
        <v>7.8592000000000004</v>
      </c>
    </row>
    <row r="22" spans="1:20" x14ac:dyDescent="0.25">
      <c r="A22" t="s">
        <v>46</v>
      </c>
      <c r="B22" s="32">
        <v>1.26</v>
      </c>
      <c r="C22">
        <v>0.50180000000000002</v>
      </c>
      <c r="D22">
        <v>1.7467999999999999</v>
      </c>
      <c r="E22" s="22">
        <f t="shared" si="0"/>
        <v>0.97010761259465894</v>
      </c>
      <c r="F22" s="7">
        <f>AVERAGE(E22:E23)</f>
        <v>0.97388953197516037</v>
      </c>
      <c r="G22" s="2">
        <f>STDEV(E22:E23)/F22</f>
        <v>5.4918360903412136E-3</v>
      </c>
      <c r="H22">
        <v>24.428999999999998</v>
      </c>
      <c r="I22">
        <v>0.25059999999999999</v>
      </c>
      <c r="J22">
        <v>24.438199999999998</v>
      </c>
      <c r="K22">
        <f t="shared" si="1"/>
        <v>3.7843112438118436E-2</v>
      </c>
      <c r="L22">
        <f t="shared" si="2"/>
        <v>0.96215688756188156</v>
      </c>
      <c r="M22" s="2">
        <f>AVERAGE(L22:L23)</f>
        <v>0.96125285578250597</v>
      </c>
      <c r="N22" s="2">
        <f>STDEV(L22:L23)/M22</f>
        <v>1.3300288217801019E-3</v>
      </c>
      <c r="O22">
        <v>0.55408999999999997</v>
      </c>
      <c r="P22">
        <f>AVERAGE(O22:O23)</f>
        <v>0.58143999999999996</v>
      </c>
      <c r="Q22">
        <v>3.4630999999999998</v>
      </c>
      <c r="R22">
        <f>AVERAGE(Q22:Q23)</f>
        <v>3.6339999999999999</v>
      </c>
      <c r="S22" s="13">
        <f>STDEV(Q22:Q23)/R22</f>
        <v>6.6507731923379748E-2</v>
      </c>
      <c r="T22">
        <f>R22/F22</f>
        <v>3.731429367178666</v>
      </c>
    </row>
    <row r="23" spans="1:20" x14ac:dyDescent="0.25">
      <c r="B23">
        <v>1.2739</v>
      </c>
      <c r="C23">
        <v>0.50160000000000005</v>
      </c>
      <c r="D23">
        <v>1.7643</v>
      </c>
      <c r="E23" s="22">
        <f t="shared" si="0"/>
        <v>0.97767145135566169</v>
      </c>
      <c r="H23">
        <v>27.1724</v>
      </c>
      <c r="I23">
        <v>0.25280000000000002</v>
      </c>
      <c r="J23">
        <v>27.182200000000002</v>
      </c>
      <c r="K23">
        <f t="shared" si="1"/>
        <v>3.9651175996869473E-2</v>
      </c>
      <c r="L23">
        <f t="shared" si="2"/>
        <v>0.96034882400313049</v>
      </c>
      <c r="M23" s="2"/>
      <c r="N23" s="2"/>
      <c r="O23">
        <v>0.60879000000000005</v>
      </c>
      <c r="Q23">
        <v>3.8048999999999999</v>
      </c>
    </row>
    <row r="24" spans="1:20" x14ac:dyDescent="0.25">
      <c r="A24" t="s">
        <v>17</v>
      </c>
      <c r="B24">
        <v>1.2601</v>
      </c>
      <c r="C24">
        <v>0.50170000000000003</v>
      </c>
      <c r="D24">
        <v>1.7497</v>
      </c>
      <c r="E24" s="22">
        <f t="shared" si="0"/>
        <v>0.97588200119593382</v>
      </c>
      <c r="F24" s="7">
        <f>AVERAGE(E24:E25)</f>
        <v>0.97726661911352974</v>
      </c>
      <c r="G24" s="2">
        <f>STDEV(E24:E25)/F24</f>
        <v>2.0036962272845875E-3</v>
      </c>
      <c r="H24">
        <v>25.628499999999999</v>
      </c>
      <c r="I24">
        <v>0.25030000000000002</v>
      </c>
      <c r="J24">
        <v>25.641999999999999</v>
      </c>
      <c r="K24">
        <f t="shared" si="1"/>
        <v>5.5268236939204463E-2</v>
      </c>
      <c r="L24">
        <f t="shared" si="2"/>
        <v>0.94473176306079554</v>
      </c>
      <c r="M24" s="2">
        <f>AVERAGE(L24:L25)</f>
        <v>0.94701168226824706</v>
      </c>
      <c r="N24" s="2">
        <f>STDEV(L24:L25)/M24</f>
        <v>3.4047021010027577E-3</v>
      </c>
      <c r="O24">
        <v>1.3777999999999999</v>
      </c>
      <c r="P24">
        <f>AVERAGE(O24:O25)</f>
        <v>1.3744499999999999</v>
      </c>
      <c r="Q24">
        <v>8.6114999999999995</v>
      </c>
      <c r="R24">
        <f>AVERAGE(Q24:Q25)</f>
        <v>8.5904500000000006</v>
      </c>
      <c r="S24" s="13">
        <f>STDEV(Q24:Q25)/R24</f>
        <v>3.4653825454956785E-3</v>
      </c>
      <c r="T24">
        <f>R24/F24</f>
        <v>8.7902828480853312</v>
      </c>
    </row>
    <row r="25" spans="1:20" x14ac:dyDescent="0.25">
      <c r="B25">
        <v>1.0108999999999999</v>
      </c>
      <c r="C25">
        <v>0.50119999999999998</v>
      </c>
      <c r="D25">
        <v>1.5014000000000001</v>
      </c>
      <c r="E25" s="22">
        <f t="shared" si="0"/>
        <v>0.97865123703112566</v>
      </c>
      <c r="H25">
        <v>24.728200000000001</v>
      </c>
      <c r="I25">
        <v>0.25390000000000001</v>
      </c>
      <c r="J25">
        <v>24.7408</v>
      </c>
      <c r="K25">
        <f t="shared" si="1"/>
        <v>5.0708398524301423E-2</v>
      </c>
      <c r="L25">
        <f t="shared" si="2"/>
        <v>0.94929160147569858</v>
      </c>
      <c r="M25" s="2"/>
      <c r="N25" s="2"/>
      <c r="O25">
        <v>1.3711</v>
      </c>
      <c r="Q25">
        <v>8.5693999999999999</v>
      </c>
    </row>
    <row r="26" spans="1:20" x14ac:dyDescent="0.25">
      <c r="A26" t="s">
        <v>43</v>
      </c>
      <c r="B26">
        <v>1.2795000000000001</v>
      </c>
      <c r="C26">
        <v>0.50170000000000003</v>
      </c>
      <c r="D26">
        <v>1.7688999999999999</v>
      </c>
      <c r="E26" s="22">
        <f t="shared" si="0"/>
        <v>0.97548335658760177</v>
      </c>
      <c r="F26" s="7">
        <f>AVERAGE(E26:E27)</f>
        <v>0.97538369543551906</v>
      </c>
      <c r="G26" s="2">
        <f>STDEV(E26:E27)/F26</f>
        <v>1.4449918896190052E-4</v>
      </c>
      <c r="H26">
        <v>28.7349</v>
      </c>
      <c r="I26">
        <v>0.25119999999999998</v>
      </c>
      <c r="J26">
        <v>28.739000000000001</v>
      </c>
      <c r="K26">
        <f t="shared" si="1"/>
        <v>1.6731865224287979E-2</v>
      </c>
      <c r="L26">
        <f t="shared" si="2"/>
        <v>0.98326813477571207</v>
      </c>
      <c r="M26" s="2">
        <f>AVERAGE(L26:L27)</f>
        <v>0.98597142732442244</v>
      </c>
      <c r="N26" s="2">
        <f>STDEV(L26:L27)/M26</f>
        <v>3.8774277626104311E-3</v>
      </c>
      <c r="O26">
        <v>1.3280000000000001</v>
      </c>
      <c r="P26">
        <f>AVERAGE(O26:O27)</f>
        <v>1.33405</v>
      </c>
      <c r="Q26">
        <v>8.2996999999999996</v>
      </c>
      <c r="R26">
        <f>AVERAGE(Q26:Q27)</f>
        <v>8.3377999999999997</v>
      </c>
      <c r="S26" s="13">
        <f>STDEV(Q26:Q27)/R26</f>
        <v>6.462320603326412E-3</v>
      </c>
      <c r="T26">
        <f>R26/F26</f>
        <v>8.5482257280065408</v>
      </c>
    </row>
    <row r="27" spans="1:20" x14ac:dyDescent="0.25">
      <c r="B27">
        <v>1.2618</v>
      </c>
      <c r="C27">
        <v>0.50170000000000003</v>
      </c>
      <c r="D27">
        <v>1.7511000000000001</v>
      </c>
      <c r="E27" s="22">
        <f t="shared" si="0"/>
        <v>0.97528403428343635</v>
      </c>
      <c r="H27">
        <v>25.855799999999999</v>
      </c>
      <c r="I27">
        <v>0.2535</v>
      </c>
      <c r="J27">
        <v>25.858599999999999</v>
      </c>
      <c r="K27">
        <f t="shared" si="1"/>
        <v>1.1325280126867152E-2</v>
      </c>
      <c r="L27">
        <f t="shared" si="2"/>
        <v>0.98867471987313282</v>
      </c>
      <c r="M27" s="2"/>
      <c r="N27" s="2"/>
      <c r="O27">
        <v>1.3401000000000001</v>
      </c>
      <c r="Q27">
        <v>8.3758999999999997</v>
      </c>
    </row>
    <row r="28" spans="1:20" x14ac:dyDescent="0.25">
      <c r="A28" s="14" t="s">
        <v>63</v>
      </c>
      <c r="B28">
        <v>1.2641</v>
      </c>
      <c r="C28">
        <v>0.50109999999999999</v>
      </c>
      <c r="D28">
        <v>1.7323999999999999</v>
      </c>
      <c r="E28" s="22">
        <f t="shared" si="0"/>
        <v>0.93454400319297537</v>
      </c>
      <c r="F28" s="7">
        <f>AVERAGE(E28:E29)</f>
        <v>0.93484334464178787</v>
      </c>
      <c r="G28" s="2">
        <f>STDEV(E28:E29)/F28</f>
        <v>4.5283815637938102E-4</v>
      </c>
      <c r="H28">
        <v>25.318999999999999</v>
      </c>
      <c r="I28">
        <v>0.252</v>
      </c>
      <c r="J28">
        <v>25.3293</v>
      </c>
      <c r="K28">
        <f t="shared" si="1"/>
        <v>4.3735785295686468E-2</v>
      </c>
      <c r="L28">
        <f t="shared" si="2"/>
        <v>0.95626421470431355</v>
      </c>
      <c r="M28" s="2">
        <f>AVERAGE(L28:L29)</f>
        <v>0.94854603683719374</v>
      </c>
      <c r="N28" s="2">
        <f>STDEV(L28:L29)/M28</f>
        <v>1.1507245186415912E-2</v>
      </c>
      <c r="O28">
        <v>4.9040999999999997</v>
      </c>
      <c r="P28">
        <f>AVERAGE(O28:O29)</f>
        <v>4.9162499999999998</v>
      </c>
      <c r="Q28">
        <v>30.65</v>
      </c>
      <c r="R28">
        <f>AVERAGE(Q28:Q29)</f>
        <v>30.725999999999999</v>
      </c>
      <c r="S28" s="13">
        <f>STDEV(Q28:Q29)/R28</f>
        <v>3.4980222202810633E-3</v>
      </c>
      <c r="T28">
        <f>R28/F28</f>
        <v>32.867538904899142</v>
      </c>
    </row>
    <row r="29" spans="1:20" x14ac:dyDescent="0.25">
      <c r="B29">
        <v>1.2635000000000001</v>
      </c>
      <c r="C29">
        <v>0.50109999999999999</v>
      </c>
      <c r="D29">
        <v>1.7321</v>
      </c>
      <c r="E29" s="22">
        <f t="shared" si="0"/>
        <v>0.93514268609060047</v>
      </c>
      <c r="H29">
        <v>26.078099999999999</v>
      </c>
      <c r="I29">
        <v>0.25119999999999998</v>
      </c>
      <c r="J29">
        <v>26.091999999999999</v>
      </c>
      <c r="K29">
        <f t="shared" si="1"/>
        <v>5.9172141029926101E-2</v>
      </c>
      <c r="L29">
        <f t="shared" si="2"/>
        <v>0.94082785897007393</v>
      </c>
      <c r="M29" s="2"/>
      <c r="N29" s="2"/>
      <c r="O29">
        <v>4.9283999999999999</v>
      </c>
      <c r="Q29">
        <v>30.802</v>
      </c>
    </row>
    <row r="30" spans="1:20" x14ac:dyDescent="0.25">
      <c r="A30" t="s">
        <v>47</v>
      </c>
      <c r="B30">
        <v>1.2706</v>
      </c>
      <c r="C30">
        <v>0.50290000000000001</v>
      </c>
      <c r="D30">
        <v>1.7470000000000001</v>
      </c>
      <c r="E30" s="22">
        <f t="shared" si="0"/>
        <v>0.94730562736130475</v>
      </c>
      <c r="F30" s="7">
        <f>AVERAGE(E30:E31)</f>
        <v>0.94511263866076367</v>
      </c>
      <c r="G30" s="2">
        <f>STDEV(E30:E31)/F30</f>
        <v>3.2814653360585654E-3</v>
      </c>
      <c r="H30">
        <v>26.991900000000001</v>
      </c>
      <c r="I30">
        <v>0.25309999999999999</v>
      </c>
      <c r="J30">
        <v>27.003399999999999</v>
      </c>
      <c r="K30">
        <f t="shared" si="1"/>
        <v>4.7964020287801758E-2</v>
      </c>
      <c r="L30">
        <f t="shared" si="2"/>
        <v>0.95203597971219822</v>
      </c>
      <c r="M30" s="2">
        <f>AVERAGE(L30:L31)</f>
        <v>0.94969412786366947</v>
      </c>
      <c r="N30" s="2">
        <f>STDEV(L30:L31)/M30</f>
        <v>3.4873108594531527E-3</v>
      </c>
      <c r="O30">
        <v>4.8826000000000001</v>
      </c>
      <c r="P30">
        <f>AVERAGE(O30:O31)</f>
        <v>4.9006500000000006</v>
      </c>
      <c r="Q30">
        <v>30.515999999999998</v>
      </c>
      <c r="R30">
        <f>AVERAGE(Q30:Q31)</f>
        <v>30.628999999999998</v>
      </c>
      <c r="S30" s="13">
        <f>STDEV(Q30:Q31)/R30</f>
        <v>5.2174779636345167E-3</v>
      </c>
      <c r="T30">
        <f>R30/F30</f>
        <v>32.407777387679069</v>
      </c>
    </row>
    <row r="31" spans="1:20" x14ac:dyDescent="0.25">
      <c r="B31">
        <v>1.2717000000000001</v>
      </c>
      <c r="C31">
        <v>0.50280000000000002</v>
      </c>
      <c r="D31">
        <v>1.7458</v>
      </c>
      <c r="E31" s="22">
        <f t="shared" si="0"/>
        <v>0.94291964996022259</v>
      </c>
      <c r="H31">
        <v>18.3215</v>
      </c>
      <c r="I31">
        <v>0.25180000000000002</v>
      </c>
      <c r="J31">
        <v>18.334</v>
      </c>
      <c r="K31">
        <f t="shared" si="1"/>
        <v>5.2647723984859257E-2</v>
      </c>
      <c r="L31">
        <f t="shared" si="2"/>
        <v>0.94735227601514072</v>
      </c>
      <c r="M31" s="2"/>
      <c r="N31" s="2"/>
      <c r="O31">
        <v>4.9187000000000003</v>
      </c>
      <c r="Q31">
        <v>30.742000000000001</v>
      </c>
    </row>
    <row r="32" spans="1:20" x14ac:dyDescent="0.25">
      <c r="A32" t="s">
        <v>42</v>
      </c>
      <c r="B32">
        <v>1.2663</v>
      </c>
      <c r="C32">
        <v>0.50239999999999996</v>
      </c>
      <c r="D32">
        <v>1.7253000000000001</v>
      </c>
      <c r="E32" s="22">
        <f t="shared" si="0"/>
        <v>0.91361464968152883</v>
      </c>
      <c r="F32" s="7">
        <f>AVERAGE(E32:E33)</f>
        <v>0.91452718158569091</v>
      </c>
      <c r="G32" s="2">
        <f>STDEV(E32:E33)/F32</f>
        <v>1.4111280899563156E-3</v>
      </c>
      <c r="H32">
        <v>26.498899999999999</v>
      </c>
      <c r="I32">
        <v>0.25369999999999998</v>
      </c>
      <c r="J32">
        <v>26.508800000000001</v>
      </c>
      <c r="K32">
        <f t="shared" si="1"/>
        <v>4.2712173556856574E-2</v>
      </c>
      <c r="L32">
        <f t="shared" si="2"/>
        <v>0.95728782644314347</v>
      </c>
      <c r="M32" s="2">
        <f>AVERAGE(L32:L33)</f>
        <v>0.95217007744784543</v>
      </c>
      <c r="N32" s="2">
        <f>STDEV(L32:L33)/M32</f>
        <v>7.6011525770385609E-3</v>
      </c>
      <c r="O32">
        <v>4.8878000000000004</v>
      </c>
      <c r="P32">
        <f>AVERAGE(O32:O33)</f>
        <v>4.8753500000000001</v>
      </c>
      <c r="Q32">
        <v>30.548999999999999</v>
      </c>
      <c r="R32">
        <f>AVERAGE(Q32:Q33)</f>
        <v>30.471</v>
      </c>
      <c r="S32" s="13">
        <f>STDEV(Q32:Q33)/R32</f>
        <v>3.6201193877818442E-3</v>
      </c>
      <c r="T32">
        <f>R32/F32</f>
        <v>33.318856578069763</v>
      </c>
    </row>
    <row r="33" spans="1:20" x14ac:dyDescent="0.25">
      <c r="B33">
        <v>1.2586999999999999</v>
      </c>
      <c r="C33">
        <v>0.50260000000000005</v>
      </c>
      <c r="D33">
        <v>1.7188000000000001</v>
      </c>
      <c r="E33" s="22">
        <f t="shared" si="0"/>
        <v>0.91543971348985298</v>
      </c>
      <c r="H33">
        <v>24.5032</v>
      </c>
      <c r="I33">
        <v>0.25169999999999998</v>
      </c>
      <c r="J33">
        <v>24.5154</v>
      </c>
      <c r="K33">
        <f t="shared" si="1"/>
        <v>5.2947671547452488E-2</v>
      </c>
      <c r="L33">
        <f t="shared" si="2"/>
        <v>0.9470523284525475</v>
      </c>
      <c r="M33" s="2"/>
      <c r="N33" s="2"/>
      <c r="O33">
        <v>4.8628999999999998</v>
      </c>
      <c r="Q33">
        <v>30.393000000000001</v>
      </c>
    </row>
    <row r="34" spans="1:20" x14ac:dyDescent="0.25">
      <c r="A34" t="s">
        <v>18</v>
      </c>
      <c r="B34">
        <v>1.2563</v>
      </c>
      <c r="C34">
        <v>0.50249999999999995</v>
      </c>
      <c r="D34">
        <v>1.7273000000000001</v>
      </c>
      <c r="E34" s="22">
        <f t="shared" si="0"/>
        <v>0.93731343283582114</v>
      </c>
      <c r="F34" s="7">
        <f>AVERAGE(E34:E35)</f>
        <v>0.94403550429669858</v>
      </c>
      <c r="G34" s="2">
        <f>STDEV(E34:E35)/F34</f>
        <v>1.0070007519787275E-2</v>
      </c>
      <c r="H34">
        <v>27.745899999999999</v>
      </c>
      <c r="I34">
        <v>0.2505</v>
      </c>
      <c r="J34">
        <v>27.766999999999999</v>
      </c>
      <c r="K34">
        <f t="shared" si="1"/>
        <v>8.9864856274714092E-2</v>
      </c>
      <c r="L34">
        <f t="shared" si="2"/>
        <v>0.91013514372528592</v>
      </c>
      <c r="M34" s="2">
        <f>AVERAGE(L34:L35)</f>
        <v>0.90777247053298971</v>
      </c>
      <c r="N34" s="2">
        <f>STDEV(L34:L35)/M34</f>
        <v>3.6807951116196525E-3</v>
      </c>
      <c r="O34">
        <v>1.3466</v>
      </c>
      <c r="P34">
        <f>AVERAGE(O34:O35)</f>
        <v>1.3399999999999999</v>
      </c>
      <c r="Q34">
        <v>8.4161000000000001</v>
      </c>
      <c r="R34">
        <f>AVERAGE(Q34:Q35)</f>
        <v>8.3750499999999999</v>
      </c>
      <c r="S34" s="13">
        <f>STDEV(Q34:Q35)/R34</f>
        <v>6.9317158387610708E-3</v>
      </c>
      <c r="T34">
        <f>R34/F34</f>
        <v>8.8715413370383427</v>
      </c>
    </row>
    <row r="35" spans="1:20" x14ac:dyDescent="0.25">
      <c r="B35">
        <v>1.2766999999999999</v>
      </c>
      <c r="C35">
        <v>0.50160000000000005</v>
      </c>
      <c r="D35">
        <v>1.7536</v>
      </c>
      <c r="E35" s="22">
        <f t="shared" si="0"/>
        <v>0.95075757575757591</v>
      </c>
      <c r="H35">
        <v>22.299800000000001</v>
      </c>
      <c r="I35">
        <v>0.25130000000000002</v>
      </c>
      <c r="J35">
        <v>22.322399999999998</v>
      </c>
      <c r="K35">
        <f t="shared" si="1"/>
        <v>9.4590202659306649E-2</v>
      </c>
      <c r="L35">
        <f t="shared" si="2"/>
        <v>0.90540979734069338</v>
      </c>
      <c r="M35" s="2"/>
      <c r="N35" s="2"/>
      <c r="O35">
        <v>1.3333999999999999</v>
      </c>
      <c r="Q35">
        <v>8.3339999999999996</v>
      </c>
    </row>
    <row r="36" spans="1:20" x14ac:dyDescent="0.25">
      <c r="A36" t="s">
        <v>61</v>
      </c>
      <c r="B36">
        <v>1.2384999999999999</v>
      </c>
      <c r="C36">
        <v>0.50139999999999996</v>
      </c>
      <c r="D36">
        <v>1.7222</v>
      </c>
      <c r="E36" s="22">
        <f t="shared" si="0"/>
        <v>0.96469884323893107</v>
      </c>
      <c r="F36" s="7">
        <f>AVERAGE(E36:E37)</f>
        <v>0.96746430673435047</v>
      </c>
      <c r="G36" s="2">
        <f>STDEV(E36:E37)/F36</f>
        <v>4.0424809000667106E-3</v>
      </c>
      <c r="H36">
        <v>22.085999999999999</v>
      </c>
      <c r="I36">
        <v>0.25209999999999999</v>
      </c>
      <c r="J36">
        <v>22.101099999999999</v>
      </c>
      <c r="K36">
        <f t="shared" si="1"/>
        <v>6.2088668129618732E-2</v>
      </c>
      <c r="L36">
        <f t="shared" si="2"/>
        <v>0.93791133187038123</v>
      </c>
      <c r="M36" s="2">
        <f>AVERAGE(L36:L37)</f>
        <v>0.94506699878725486</v>
      </c>
      <c r="N36" s="2">
        <f>STDEV(L36:L37)/M36</f>
        <v>1.070785586064593E-2</v>
      </c>
      <c r="O36">
        <v>0.70664000000000005</v>
      </c>
      <c r="P36">
        <f>AVERAGE(O36:O37)</f>
        <v>0.68612000000000006</v>
      </c>
      <c r="Q36">
        <v>4.4165000000000001</v>
      </c>
      <c r="R36">
        <f>AVERAGE(Q36:Q37)</f>
        <v>4.2882499999999997</v>
      </c>
      <c r="S36" s="13">
        <f>STDEV(Q36:Q37)/R36</f>
        <v>4.2295316125307389E-2</v>
      </c>
      <c r="T36">
        <f>R36/F36</f>
        <v>4.4324632652080691</v>
      </c>
    </row>
    <row r="37" spans="1:20" x14ac:dyDescent="0.25">
      <c r="B37">
        <v>1.2775000000000001</v>
      </c>
      <c r="C37">
        <v>0.50049999999999994</v>
      </c>
      <c r="D37">
        <v>1.7630999999999999</v>
      </c>
      <c r="E37" s="22">
        <f t="shared" si="0"/>
        <v>0.97022977022976997</v>
      </c>
      <c r="H37">
        <v>23.8796</v>
      </c>
      <c r="I37">
        <v>0.25240000000000001</v>
      </c>
      <c r="J37">
        <v>23.891300000000001</v>
      </c>
      <c r="K37">
        <f t="shared" si="1"/>
        <v>4.7777334295871485E-2</v>
      </c>
      <c r="L37">
        <f t="shared" si="2"/>
        <v>0.9522226657041285</v>
      </c>
      <c r="M37" s="2"/>
      <c r="N37" s="2"/>
      <c r="O37">
        <v>0.66559999999999997</v>
      </c>
      <c r="Q37">
        <v>4.16</v>
      </c>
    </row>
    <row r="38" spans="1:20" x14ac:dyDescent="0.25">
      <c r="A38" t="s">
        <v>15</v>
      </c>
      <c r="B38">
        <v>1.2706999999999999</v>
      </c>
      <c r="C38">
        <v>0.50180000000000002</v>
      </c>
      <c r="D38">
        <v>1.7615000000000001</v>
      </c>
      <c r="E38" s="22">
        <f t="shared" si="0"/>
        <v>0.97807891590275031</v>
      </c>
      <c r="F38" s="7">
        <f>AVERAGE(E38:E39)</f>
        <v>0.9772198314118441</v>
      </c>
      <c r="G38" s="2">
        <f>STDEV(E38:E39)/F38</f>
        <v>1.2432503917862137E-3</v>
      </c>
      <c r="H38">
        <v>25.889600000000002</v>
      </c>
      <c r="I38">
        <v>0.25390000000000001</v>
      </c>
      <c r="J38">
        <v>25.908100000000001</v>
      </c>
      <c r="K38">
        <f t="shared" si="1"/>
        <v>7.4496373284181239E-2</v>
      </c>
      <c r="L38">
        <f t="shared" si="2"/>
        <v>0.92550362671581876</v>
      </c>
      <c r="M38" s="2">
        <f>AVERAGE(L38:L39)</f>
        <v>0.92407927689947944</v>
      </c>
      <c r="N38" s="2">
        <f>STDEV(L38:L39)/M38</f>
        <v>2.1798290235327221E-3</v>
      </c>
      <c r="O38">
        <v>0.84363999999999995</v>
      </c>
      <c r="P38">
        <f>AVERAGE(O38:O39)</f>
        <v>0.83091000000000004</v>
      </c>
      <c r="Q38">
        <v>5.2727000000000004</v>
      </c>
      <c r="R38">
        <f>AVERAGE(Q38:Q39)</f>
        <v>5.1931500000000002</v>
      </c>
      <c r="S38" s="13">
        <f>STDEV(Q38:Q39)/R38</f>
        <v>2.166328507491215E-2</v>
      </c>
      <c r="T38">
        <f>R38/F38</f>
        <v>5.3142085670704882</v>
      </c>
    </row>
    <row r="39" spans="1:20" x14ac:dyDescent="0.25">
      <c r="B39">
        <v>1.252</v>
      </c>
      <c r="C39">
        <v>0.50339999999999996</v>
      </c>
      <c r="D39">
        <v>1.7435</v>
      </c>
      <c r="E39" s="22">
        <f t="shared" si="0"/>
        <v>0.97636074692093777</v>
      </c>
      <c r="H39">
        <v>26.770499999999998</v>
      </c>
      <c r="I39">
        <v>0.25159999999999999</v>
      </c>
      <c r="J39">
        <v>26.7895</v>
      </c>
      <c r="K39">
        <f t="shared" si="1"/>
        <v>7.7345072916859728E-2</v>
      </c>
      <c r="L39">
        <f t="shared" si="2"/>
        <v>0.92265492708314023</v>
      </c>
      <c r="M39" s="2"/>
      <c r="N39" s="2"/>
      <c r="O39">
        <v>0.81818000000000002</v>
      </c>
      <c r="Q39">
        <v>5.1135999999999999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7" workbookViewId="0">
      <selection activeCell="N28" sqref="N28"/>
    </sheetView>
  </sheetViews>
  <sheetFormatPr defaultRowHeight="15" x14ac:dyDescent="0.25"/>
  <cols>
    <col min="1" max="1" width="25.7109375" customWidth="1"/>
    <col min="5" max="5" width="10.5703125" bestFit="1" customWidth="1"/>
    <col min="6" max="6" width="9.140625" style="2"/>
    <col min="8" max="10" width="9.140625" style="32"/>
    <col min="12" max="12" width="10" style="2" bestFit="1" customWidth="1"/>
    <col min="14" max="14" width="6.140625" bestFit="1" customWidth="1"/>
    <col min="19" max="19" width="9.140625" style="2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t="s">
        <v>6</v>
      </c>
      <c r="H1" s="32" t="s">
        <v>1</v>
      </c>
      <c r="I1" s="32" t="s">
        <v>48</v>
      </c>
      <c r="J1" s="32" t="s">
        <v>7</v>
      </c>
      <c r="K1" t="s">
        <v>8</v>
      </c>
      <c r="L1" s="2" t="s">
        <v>51</v>
      </c>
      <c r="M1" s="32" t="s">
        <v>60</v>
      </c>
      <c r="N1" s="32" t="s">
        <v>6</v>
      </c>
      <c r="O1" t="s">
        <v>10</v>
      </c>
      <c r="P1" t="s">
        <v>11</v>
      </c>
      <c r="Q1" t="s">
        <v>12</v>
      </c>
      <c r="R1" t="s">
        <v>13</v>
      </c>
      <c r="S1" s="2" t="s">
        <v>6</v>
      </c>
      <c r="T1" t="s">
        <v>14</v>
      </c>
    </row>
    <row r="2" spans="1:20" x14ac:dyDescent="0.25">
      <c r="A2" t="s">
        <v>32</v>
      </c>
      <c r="B2">
        <v>1.2643</v>
      </c>
      <c r="C2">
        <v>0.50270000000000004</v>
      </c>
      <c r="D2" s="32">
        <v>1.7509999999999999</v>
      </c>
      <c r="E2" s="22">
        <f>(D2-B2)/C2</f>
        <v>0.96817187189178411</v>
      </c>
      <c r="F2" s="2">
        <f>AVERAGE(E2:E3)</f>
        <v>0.96898259731314162</v>
      </c>
      <c r="G2" s="2">
        <f>STDEV(E2:E3)/F2</f>
        <v>1.1832399151684651E-3</v>
      </c>
      <c r="H2">
        <v>31.564699999999998</v>
      </c>
      <c r="I2">
        <v>0.2505</v>
      </c>
      <c r="J2">
        <v>31.5823</v>
      </c>
      <c r="K2" s="23">
        <f>(J2-H2)/(C2*E2)</f>
        <v>3.6161906718721222E-2</v>
      </c>
      <c r="L2" s="2">
        <f>1-K2</f>
        <v>0.96383809328127878</v>
      </c>
      <c r="M2" s="2">
        <f>AVERAGE(L2:L3)</f>
        <v>0.96419363680457515</v>
      </c>
      <c r="N2" s="24">
        <f>STDEV(L2:L3)/M2</f>
        <v>5.2148702653330827E-4</v>
      </c>
      <c r="O2">
        <v>2.5116000000000001</v>
      </c>
      <c r="P2">
        <f>AVERAGE(O2:O3)</f>
        <v>2.5141499999999999</v>
      </c>
      <c r="Q2">
        <v>15.698</v>
      </c>
      <c r="R2">
        <f>AVERAGE(Q2:Q3)</f>
        <v>15.7135</v>
      </c>
      <c r="S2" s="2">
        <f>STDEV(Q2:Q3)/R2</f>
        <v>1.39499858190614E-3</v>
      </c>
      <c r="T2" s="5">
        <f>R2/F2</f>
        <v>16.216493509348279</v>
      </c>
    </row>
    <row r="3" spans="1:20" x14ac:dyDescent="0.25">
      <c r="B3">
        <v>1.2722</v>
      </c>
      <c r="C3">
        <v>0.50319999999999998</v>
      </c>
      <c r="D3">
        <v>1.7602</v>
      </c>
      <c r="E3" s="22">
        <f t="shared" ref="E3:E39" si="0">(D3-B3)/C3</f>
        <v>0.96979332273449925</v>
      </c>
      <c r="G3" s="2"/>
      <c r="H3">
        <v>27.4099</v>
      </c>
      <c r="I3">
        <v>0.25290000000000001</v>
      </c>
      <c r="J3">
        <v>27.427199999999999</v>
      </c>
      <c r="K3" s="23">
        <f t="shared" ref="K3:K39" si="1">(J3-H3)/(C3*E3)</f>
        <v>3.5450819672128611E-2</v>
      </c>
      <c r="L3" s="2">
        <f t="shared" ref="L3:L39" si="2">1-K3</f>
        <v>0.9645491803278714</v>
      </c>
      <c r="M3" s="2"/>
      <c r="N3" s="24"/>
      <c r="O3">
        <v>2.5167000000000002</v>
      </c>
      <c r="Q3">
        <v>15.728999999999999</v>
      </c>
    </row>
    <row r="4" spans="1:20" s="9" customFormat="1" x14ac:dyDescent="0.25">
      <c r="A4" t="s">
        <v>38</v>
      </c>
      <c r="B4" s="9">
        <v>1.2604</v>
      </c>
      <c r="C4" s="9">
        <v>0.50370000000000004</v>
      </c>
      <c r="D4" s="9">
        <v>1.7290000000000001</v>
      </c>
      <c r="E4" s="22">
        <f t="shared" si="0"/>
        <v>0.93031566408576549</v>
      </c>
      <c r="F4" s="2">
        <f>AVERAGE(E4:E5)</f>
        <v>0.93224870497984835</v>
      </c>
      <c r="G4" s="2">
        <f>STDEV(E4:E5)/F4</f>
        <v>2.9324070223223182E-3</v>
      </c>
      <c r="H4">
        <v>30.3249</v>
      </c>
      <c r="I4">
        <v>0.25169999999999998</v>
      </c>
      <c r="J4">
        <v>30.337800000000001</v>
      </c>
      <c r="K4" s="23">
        <f t="shared" si="1"/>
        <v>2.7528809218954134E-2</v>
      </c>
      <c r="L4" s="2">
        <f t="shared" si="2"/>
        <v>0.97247119078104582</v>
      </c>
      <c r="M4" s="2">
        <f>AVERAGE(L4:L5)</f>
        <v>0.97250634890265752</v>
      </c>
      <c r="N4" s="24">
        <f>STDEV(L4:L5)/M4</f>
        <v>5.1126753534158639E-5</v>
      </c>
      <c r="O4">
        <v>3.4539</v>
      </c>
      <c r="P4">
        <f>AVERAGE(O4:O5)</f>
        <v>3.4340000000000002</v>
      </c>
      <c r="Q4">
        <v>21.587</v>
      </c>
      <c r="R4">
        <f>AVERAGE(Q4:Q5)</f>
        <v>21.462499999999999</v>
      </c>
      <c r="S4" s="2">
        <f>STDEV(Q4:Q5)/R4</f>
        <v>8.2035917770739413E-3</v>
      </c>
      <c r="T4" s="5">
        <f>R4/F4</f>
        <v>23.022289959055438</v>
      </c>
    </row>
    <row r="5" spans="1:20" s="9" customFormat="1" x14ac:dyDescent="0.25">
      <c r="A5"/>
      <c r="B5" s="9">
        <v>1.2803</v>
      </c>
      <c r="C5" s="9">
        <v>0.50290000000000001</v>
      </c>
      <c r="D5" s="9">
        <v>1.7501</v>
      </c>
      <c r="E5" s="22">
        <f t="shared" si="0"/>
        <v>0.93418174587393121</v>
      </c>
      <c r="F5" s="2"/>
      <c r="G5" s="2"/>
      <c r="H5">
        <v>26.939800000000002</v>
      </c>
      <c r="I5">
        <v>0.25180000000000002</v>
      </c>
      <c r="J5">
        <v>26.9527</v>
      </c>
      <c r="K5" s="23">
        <f t="shared" si="1"/>
        <v>2.7458492975730858E-2</v>
      </c>
      <c r="L5" s="2">
        <f t="shared" si="2"/>
        <v>0.97254150702426911</v>
      </c>
      <c r="M5" s="2"/>
      <c r="N5" s="24"/>
      <c r="O5">
        <v>3.4140999999999999</v>
      </c>
      <c r="P5"/>
      <c r="Q5">
        <v>21.338000000000001</v>
      </c>
      <c r="R5"/>
      <c r="S5" s="2"/>
      <c r="T5"/>
    </row>
    <row r="6" spans="1:20" s="9" customFormat="1" x14ac:dyDescent="0.25">
      <c r="A6" t="s">
        <v>53</v>
      </c>
      <c r="B6" s="9">
        <v>1.2573000000000001</v>
      </c>
      <c r="C6" s="9">
        <v>0.50370000000000004</v>
      </c>
      <c r="D6" s="9">
        <v>1.7496</v>
      </c>
      <c r="E6" s="22">
        <f t="shared" si="0"/>
        <v>0.97736748064323986</v>
      </c>
      <c r="F6" s="2">
        <f>AVERAGE(E6:E7)</f>
        <v>0.97865394886183843</v>
      </c>
      <c r="G6" s="2">
        <f>STDEV(E6:E7)/F6</f>
        <v>1.8590236154669374E-3</v>
      </c>
      <c r="H6">
        <v>35.818300000000001</v>
      </c>
      <c r="I6">
        <v>0.25380000000000003</v>
      </c>
      <c r="J6">
        <v>35.8324</v>
      </c>
      <c r="K6" s="23">
        <f t="shared" si="1"/>
        <v>2.8641072516756277E-2</v>
      </c>
      <c r="L6" s="2">
        <f t="shared" si="2"/>
        <v>0.97135892748324371</v>
      </c>
      <c r="M6" s="2">
        <f>AVERAGE(L6:L7)</f>
        <v>0.97422830849233266</v>
      </c>
      <c r="N6" s="24">
        <f>STDEV(L6:L7)/M6</f>
        <v>4.1652634226460828E-3</v>
      </c>
      <c r="O6">
        <v>0.58567000000000002</v>
      </c>
      <c r="P6">
        <f>AVERAGE(O6:O7)</f>
        <v>0.57553999999999994</v>
      </c>
      <c r="Q6">
        <v>3.6604000000000001</v>
      </c>
      <c r="R6">
        <f>AVERAGE(Q6:Q7)</f>
        <v>3.5971000000000002</v>
      </c>
      <c r="S6" s="2">
        <f>STDEV(Q6:Q7)/R6</f>
        <v>2.4886636039647799E-2</v>
      </c>
      <c r="T6" s="5">
        <f>R6/F6</f>
        <v>3.6755586631856745</v>
      </c>
    </row>
    <row r="7" spans="1:20" s="9" customFormat="1" x14ac:dyDescent="0.25">
      <c r="A7"/>
      <c r="B7" s="9">
        <v>1.2646999999999999</v>
      </c>
      <c r="C7" s="9">
        <v>0.50349999999999995</v>
      </c>
      <c r="D7" s="9">
        <v>1.7581</v>
      </c>
      <c r="E7" s="22">
        <f t="shared" si="0"/>
        <v>0.97994041708043711</v>
      </c>
      <c r="F7" s="2"/>
      <c r="G7" s="2"/>
      <c r="H7">
        <v>34.589100000000002</v>
      </c>
      <c r="I7">
        <v>0.2535</v>
      </c>
      <c r="J7">
        <v>34.6004</v>
      </c>
      <c r="K7" s="23">
        <f t="shared" si="1"/>
        <v>2.2902310498578299E-2</v>
      </c>
      <c r="L7" s="2">
        <f t="shared" si="2"/>
        <v>0.97709768950142173</v>
      </c>
      <c r="M7" s="2"/>
      <c r="N7" s="24"/>
      <c r="O7">
        <v>0.56540999999999997</v>
      </c>
      <c r="P7"/>
      <c r="Q7">
        <v>3.5337999999999998</v>
      </c>
      <c r="R7"/>
      <c r="S7" s="2"/>
      <c r="T7"/>
    </row>
    <row r="8" spans="1:20" s="9" customFormat="1" x14ac:dyDescent="0.25">
      <c r="A8" t="s">
        <v>55</v>
      </c>
      <c r="B8" s="9">
        <v>1.2642</v>
      </c>
      <c r="C8" s="9">
        <v>0.50119999999999998</v>
      </c>
      <c r="D8" s="9">
        <v>1.7466999999999999</v>
      </c>
      <c r="E8" s="22">
        <f t="shared" si="0"/>
        <v>0.96268954509177962</v>
      </c>
      <c r="F8" s="2">
        <f>AVERAGE(E8:E9)</f>
        <v>0.9578153607811839</v>
      </c>
      <c r="G8" s="2">
        <f>STDEV(E8:E9)/F8</f>
        <v>7.1967289728247551E-3</v>
      </c>
      <c r="H8">
        <v>34.195399999999999</v>
      </c>
      <c r="I8">
        <v>0.25209999999999999</v>
      </c>
      <c r="J8">
        <v>34.207000000000001</v>
      </c>
      <c r="K8" s="23">
        <f t="shared" si="1"/>
        <v>2.4041450777204952E-2</v>
      </c>
      <c r="L8" s="2">
        <f t="shared" si="2"/>
        <v>0.97595854922279501</v>
      </c>
      <c r="M8" s="2">
        <f>AVERAGE(L8:L9)</f>
        <v>0.97584284439586977</v>
      </c>
      <c r="N8" s="24">
        <f>STDEV(L8:L9)/M8</f>
        <v>1.6768205701299637E-4</v>
      </c>
      <c r="O8">
        <v>1.1791</v>
      </c>
      <c r="P8">
        <f>AVERAGE(O8:O9)</f>
        <v>1.17215</v>
      </c>
      <c r="Q8">
        <v>7.3692000000000002</v>
      </c>
      <c r="R8">
        <f>AVERAGE(Q8:Q9)</f>
        <v>7.32585</v>
      </c>
      <c r="S8" s="2">
        <f>STDEV(Q8:Q9)/R8</f>
        <v>8.3684702701903521E-3</v>
      </c>
      <c r="T8" s="5">
        <f>R8/F8</f>
        <v>7.6484991784064889</v>
      </c>
    </row>
    <row r="9" spans="1:20" x14ac:dyDescent="0.25">
      <c r="B9" s="9">
        <v>1.2445999999999999</v>
      </c>
      <c r="C9" s="9">
        <v>0.50149999999999995</v>
      </c>
      <c r="D9" s="9">
        <v>1.7224999999999999</v>
      </c>
      <c r="E9" s="22">
        <f t="shared" si="0"/>
        <v>0.95294117647058829</v>
      </c>
      <c r="G9" s="2"/>
      <c r="H9">
        <v>34.8932</v>
      </c>
      <c r="I9">
        <v>0.25080000000000002</v>
      </c>
      <c r="J9">
        <v>34.904800000000002</v>
      </c>
      <c r="K9" s="23">
        <f t="shared" si="1"/>
        <v>2.4272860431055424E-2</v>
      </c>
      <c r="L9" s="2">
        <f t="shared" si="2"/>
        <v>0.97572713956894452</v>
      </c>
      <c r="M9" s="2"/>
      <c r="N9" s="24"/>
      <c r="O9">
        <v>1.1652</v>
      </c>
      <c r="Q9">
        <v>7.2824999999999998</v>
      </c>
    </row>
    <row r="10" spans="1:20" x14ac:dyDescent="0.25">
      <c r="A10" t="s">
        <v>56</v>
      </c>
      <c r="B10" s="9">
        <v>1.2487999999999999</v>
      </c>
      <c r="C10" s="9">
        <v>0.50080000000000002</v>
      </c>
      <c r="D10" s="9">
        <v>1.7256</v>
      </c>
      <c r="E10" s="22">
        <f t="shared" si="0"/>
        <v>0.95207667731629408</v>
      </c>
      <c r="F10" s="2">
        <f>AVERAGE(E10:E11)</f>
        <v>0.95119732117007072</v>
      </c>
      <c r="G10" s="2">
        <f>STDEV(E10:E11)/F10</f>
        <v>1.3074021135966484E-3</v>
      </c>
      <c r="H10">
        <v>38.106299999999997</v>
      </c>
      <c r="I10">
        <v>0.25280000000000002</v>
      </c>
      <c r="J10">
        <v>38.118699999999997</v>
      </c>
      <c r="K10" s="23">
        <f t="shared" si="1"/>
        <v>2.6006711409394964E-2</v>
      </c>
      <c r="L10" s="2">
        <f t="shared" si="2"/>
        <v>0.97399328859060508</v>
      </c>
      <c r="M10" s="2">
        <f>AVERAGE(L10:L11)</f>
        <v>0.97298577018405497</v>
      </c>
      <c r="N10" s="24">
        <f>STDEV(L10:L11)/M10</f>
        <v>1.4644059949758227E-3</v>
      </c>
      <c r="O10">
        <v>1.1429</v>
      </c>
      <c r="P10">
        <f>AVERAGE(O10:O11)</f>
        <v>1.1414499999999999</v>
      </c>
      <c r="Q10">
        <v>7.1433999999999997</v>
      </c>
      <c r="R10">
        <f>AVERAGE(Q10:Q11)</f>
        <v>7.1340500000000002</v>
      </c>
      <c r="S10" s="2">
        <f>STDEV(Q10:Q11)/R10</f>
        <v>1.853490907435243E-3</v>
      </c>
      <c r="T10" s="5">
        <f>R10/F10</f>
        <v>7.5000736873652922</v>
      </c>
    </row>
    <row r="11" spans="1:20" x14ac:dyDescent="0.25">
      <c r="B11" s="9">
        <v>1.2559</v>
      </c>
      <c r="C11" s="9">
        <v>0.50319999999999998</v>
      </c>
      <c r="D11" s="9">
        <v>1.7341</v>
      </c>
      <c r="E11" s="22">
        <f t="shared" si="0"/>
        <v>0.95031796502384736</v>
      </c>
      <c r="G11" s="2"/>
      <c r="H11">
        <v>33.415700000000001</v>
      </c>
      <c r="I11">
        <v>0.25119999999999998</v>
      </c>
      <c r="J11">
        <v>33.429099999999998</v>
      </c>
      <c r="K11" s="23">
        <f t="shared" si="1"/>
        <v>2.8021748222495174E-2</v>
      </c>
      <c r="L11" s="2">
        <f t="shared" si="2"/>
        <v>0.97197825177750485</v>
      </c>
      <c r="M11" s="2"/>
      <c r="N11" s="24"/>
      <c r="O11">
        <v>1.1399999999999999</v>
      </c>
      <c r="Q11">
        <v>7.1246999999999998</v>
      </c>
    </row>
    <row r="12" spans="1:20" x14ac:dyDescent="0.25">
      <c r="A12" t="s">
        <v>57</v>
      </c>
      <c r="B12" s="9">
        <v>1.0137</v>
      </c>
      <c r="C12" s="9">
        <v>0.50390000000000001</v>
      </c>
      <c r="D12" s="9">
        <v>1.4931000000000001</v>
      </c>
      <c r="E12" s="22">
        <f t="shared" si="0"/>
        <v>0.9513792419130781</v>
      </c>
      <c r="F12" s="2">
        <f>AVERAGE(E12:E13)</f>
        <v>0.95494314487950915</v>
      </c>
      <c r="G12" s="2">
        <f>STDEV(E12:E13)/F12</f>
        <v>5.277926688236967E-3</v>
      </c>
      <c r="H12">
        <v>26.674199999999999</v>
      </c>
      <c r="I12">
        <v>0.25080000000000002</v>
      </c>
      <c r="J12">
        <v>26.685400000000001</v>
      </c>
      <c r="K12" s="23">
        <f t="shared" si="1"/>
        <v>2.3362536503968124E-2</v>
      </c>
      <c r="L12" s="2">
        <f t="shared" si="2"/>
        <v>0.97663746349603187</v>
      </c>
      <c r="M12" s="2">
        <f>AVERAGE(L12:L13)</f>
        <v>0.97630547574138649</v>
      </c>
      <c r="N12" s="24">
        <f>STDEV(L12:L13)/M12</f>
        <v>4.8089619163997583E-4</v>
      </c>
      <c r="O12">
        <v>1.0979000000000001</v>
      </c>
      <c r="P12">
        <f>AVERAGE(O12:O13)</f>
        <v>1.0980500000000002</v>
      </c>
      <c r="Q12">
        <v>6.8617999999999997</v>
      </c>
      <c r="R12">
        <f>AVERAGE(Q12:Q13)</f>
        <v>6.8627000000000002</v>
      </c>
      <c r="S12" s="2">
        <f>STDEV(Q12:Q13)/R12</f>
        <v>1.8546522595129606E-4</v>
      </c>
      <c r="T12" s="5">
        <f>R12/F12</f>
        <v>7.1865011407206945</v>
      </c>
    </row>
    <row r="13" spans="1:20" x14ac:dyDescent="0.25">
      <c r="B13" s="9">
        <v>1.2646999999999999</v>
      </c>
      <c r="C13" s="9">
        <v>0.50370000000000004</v>
      </c>
      <c r="D13" s="9">
        <v>1.7475000000000001</v>
      </c>
      <c r="E13" s="22">
        <f t="shared" si="0"/>
        <v>0.95850704784594021</v>
      </c>
      <c r="G13" s="2"/>
      <c r="H13">
        <v>26.338899999999999</v>
      </c>
      <c r="I13">
        <v>0.25190000000000001</v>
      </c>
      <c r="J13">
        <v>26.3505</v>
      </c>
      <c r="K13" s="23">
        <f t="shared" si="1"/>
        <v>2.4026512013258873E-2</v>
      </c>
      <c r="L13" s="2">
        <f t="shared" si="2"/>
        <v>0.97597348798674111</v>
      </c>
      <c r="M13" s="2"/>
      <c r="N13" s="24"/>
      <c r="O13">
        <v>1.0982000000000001</v>
      </c>
      <c r="Q13">
        <v>6.8635999999999999</v>
      </c>
    </row>
    <row r="14" spans="1:20" x14ac:dyDescent="0.25">
      <c r="A14" t="s">
        <v>52</v>
      </c>
      <c r="B14" s="9">
        <v>1.2468999999999999</v>
      </c>
      <c r="C14" s="9">
        <v>0.50119999999999998</v>
      </c>
      <c r="D14" s="9">
        <v>1.7254</v>
      </c>
      <c r="E14" s="22">
        <f t="shared" si="0"/>
        <v>0.95470869912210732</v>
      </c>
      <c r="F14" s="2">
        <f>AVERAGE(E14:E15)</f>
        <v>0.95628916673116493</v>
      </c>
      <c r="G14" s="2">
        <f>STDEV(E14:E15)/F14</f>
        <v>2.3372833295402132E-3</v>
      </c>
      <c r="H14">
        <v>27.761399999999998</v>
      </c>
      <c r="I14">
        <v>0.25219999999999998</v>
      </c>
      <c r="J14">
        <v>27.773800000000001</v>
      </c>
      <c r="K14" s="23">
        <f t="shared" si="1"/>
        <v>2.5914315569494403E-2</v>
      </c>
      <c r="L14" s="2">
        <f t="shared" si="2"/>
        <v>0.97408568443050558</v>
      </c>
      <c r="M14" s="2">
        <f>AVERAGE(L14:L15)</f>
        <v>0.98030010362604214</v>
      </c>
      <c r="N14" s="24">
        <f>STDEV(L14:L15)/M14</f>
        <v>8.9651280012024558E-3</v>
      </c>
      <c r="O14">
        <v>1.0347999999999999</v>
      </c>
      <c r="P14">
        <f>AVERAGE(O14:O15)</f>
        <v>1.0568</v>
      </c>
      <c r="Q14">
        <v>6.4672999999999998</v>
      </c>
      <c r="R14">
        <f>AVERAGE(Q14:Q15)</f>
        <v>6.6047500000000001</v>
      </c>
      <c r="S14" s="2">
        <f>STDEV(Q14:Q15)/R14</f>
        <v>2.9430887489788764E-2</v>
      </c>
      <c r="T14" s="5">
        <f>R14/F14</f>
        <v>6.9066452175513859</v>
      </c>
    </row>
    <row r="15" spans="1:20" x14ac:dyDescent="0.25">
      <c r="B15" s="9">
        <v>1.2535000000000001</v>
      </c>
      <c r="C15" s="9">
        <v>0.50319999999999998</v>
      </c>
      <c r="D15" s="9">
        <v>1.7355</v>
      </c>
      <c r="E15" s="22">
        <f t="shared" si="0"/>
        <v>0.95786963434022254</v>
      </c>
      <c r="G15" s="2"/>
      <c r="H15">
        <v>26.776700000000002</v>
      </c>
      <c r="I15">
        <v>0.25309999999999999</v>
      </c>
      <c r="J15">
        <v>26.783200000000001</v>
      </c>
      <c r="K15" s="23">
        <f t="shared" si="1"/>
        <v>1.3485477178421291E-2</v>
      </c>
      <c r="L15" s="2">
        <f t="shared" si="2"/>
        <v>0.9865145228215787</v>
      </c>
      <c r="M15" s="2"/>
      <c r="N15" s="24"/>
      <c r="O15">
        <v>1.0788</v>
      </c>
      <c r="Q15">
        <v>6.7422000000000004</v>
      </c>
    </row>
    <row r="16" spans="1:20" x14ac:dyDescent="0.25">
      <c r="A16" s="20" t="s">
        <v>34</v>
      </c>
      <c r="B16" s="9">
        <v>1.2795000000000001</v>
      </c>
      <c r="C16" s="9">
        <v>0.50219999999999998</v>
      </c>
      <c r="D16" s="9">
        <v>1.7666999999999999</v>
      </c>
      <c r="E16" s="22">
        <f t="shared" si="0"/>
        <v>0.97013142174432476</v>
      </c>
      <c r="F16" s="2">
        <f>AVERAGE(E16:E17)</f>
        <v>0.9705354560950924</v>
      </c>
      <c r="G16" s="2">
        <f>STDEV(E16:E17)/F16</f>
        <v>5.8873774773686655E-4</v>
      </c>
      <c r="H16">
        <v>39.286999999999999</v>
      </c>
      <c r="I16">
        <v>0.25330000000000003</v>
      </c>
      <c r="J16">
        <v>39.299199999999999</v>
      </c>
      <c r="K16" s="23">
        <f t="shared" si="1"/>
        <v>2.5041050903119852E-2</v>
      </c>
      <c r="L16" s="2">
        <f t="shared" si="2"/>
        <v>0.97495894909688019</v>
      </c>
      <c r="M16" s="2">
        <f>AVERAGE(L16:L17)</f>
        <v>0.97661436589735706</v>
      </c>
      <c r="N16" s="24">
        <f>STDEV(L16:L17)/M16</f>
        <v>2.3971722845419637E-3</v>
      </c>
      <c r="O16">
        <v>0.56174000000000002</v>
      </c>
      <c r="P16">
        <f>AVERAGE(O16:O17)</f>
        <v>0.54903000000000002</v>
      </c>
      <c r="Q16">
        <v>3.5108000000000001</v>
      </c>
      <c r="R16">
        <f>AVERAGE(Q16:Q17)</f>
        <v>3.4314</v>
      </c>
      <c r="S16" s="2">
        <f>STDEV(Q16:Q17)/R16</f>
        <v>3.2723831920622469E-2</v>
      </c>
      <c r="T16" s="5">
        <f>R16/F16</f>
        <v>3.5355740776396671</v>
      </c>
    </row>
    <row r="17" spans="1:20" x14ac:dyDescent="0.25">
      <c r="B17" s="9">
        <v>1.254</v>
      </c>
      <c r="C17" s="9">
        <v>0.50239999999999996</v>
      </c>
      <c r="D17" s="9">
        <v>1.7418</v>
      </c>
      <c r="E17" s="22">
        <f t="shared" si="0"/>
        <v>0.97093949044586003</v>
      </c>
      <c r="G17" s="2"/>
      <c r="H17">
        <v>39.189500000000002</v>
      </c>
      <c r="I17">
        <v>0.2535</v>
      </c>
      <c r="J17">
        <v>39.200099999999999</v>
      </c>
      <c r="K17" s="23">
        <f t="shared" si="1"/>
        <v>2.1730217302166076E-2</v>
      </c>
      <c r="L17" s="2">
        <f t="shared" si="2"/>
        <v>0.97826978269783393</v>
      </c>
      <c r="M17" s="2"/>
      <c r="N17" s="24"/>
      <c r="O17">
        <v>0.53632000000000002</v>
      </c>
      <c r="Q17">
        <v>3.3519999999999999</v>
      </c>
    </row>
    <row r="18" spans="1:20" x14ac:dyDescent="0.25">
      <c r="A18" t="s">
        <v>16</v>
      </c>
      <c r="B18" s="9">
        <v>1.2659</v>
      </c>
      <c r="C18" s="9">
        <v>0.50319999999999998</v>
      </c>
      <c r="D18" s="9">
        <v>1.7519</v>
      </c>
      <c r="E18" s="22">
        <f t="shared" si="0"/>
        <v>0.96581875993640698</v>
      </c>
      <c r="F18" s="2">
        <f>AVERAGE(E18:E19)</f>
        <v>0.96737462593514234</v>
      </c>
      <c r="G18" s="2">
        <f>STDEV(E18:E19)/F18</f>
        <v>2.2745343299857773E-3</v>
      </c>
      <c r="H18">
        <v>38.277099999999997</v>
      </c>
      <c r="I18">
        <v>0.25359999999999999</v>
      </c>
      <c r="J18">
        <v>38.276899999999998</v>
      </c>
      <c r="K18" s="23">
        <f t="shared" si="1"/>
        <v>-4.1152263374389687E-4</v>
      </c>
      <c r="L18" s="2">
        <f t="shared" si="2"/>
        <v>1.000411522633744</v>
      </c>
      <c r="M18" s="2">
        <f>AVERAGE(L18:L19)</f>
        <v>0.99558088978552539</v>
      </c>
      <c r="N18" s="24">
        <f>STDEV(L18:L19)/M18</f>
        <v>6.8618698479310375E-3</v>
      </c>
      <c r="O18">
        <v>1.3878999999999999</v>
      </c>
      <c r="P18">
        <f>AVERAGE(O18:O19)</f>
        <v>1.3681999999999999</v>
      </c>
      <c r="Q18">
        <v>8.6745000000000001</v>
      </c>
      <c r="R18">
        <f>AVERAGE(Q18:Q19)</f>
        <v>8.5511999999999997</v>
      </c>
      <c r="S18" s="2">
        <f>STDEV(Q18:Q19)/R18</f>
        <v>2.0391586238259332E-2</v>
      </c>
      <c r="T18" s="5">
        <f>R18/F18</f>
        <v>8.8395950966087415</v>
      </c>
    </row>
    <row r="19" spans="1:20" x14ac:dyDescent="0.25">
      <c r="B19" s="9">
        <v>1.2597</v>
      </c>
      <c r="C19" s="9">
        <v>0.50209999999999999</v>
      </c>
      <c r="D19" s="9">
        <v>1.7462</v>
      </c>
      <c r="E19" s="22">
        <f t="shared" si="0"/>
        <v>0.96893049193387759</v>
      </c>
      <c r="G19" s="2"/>
      <c r="H19">
        <v>41.661099999999998</v>
      </c>
      <c r="I19">
        <v>0.25069999999999998</v>
      </c>
      <c r="J19">
        <v>41.665599999999998</v>
      </c>
      <c r="K19" s="23">
        <f t="shared" si="1"/>
        <v>9.2497430626930551E-3</v>
      </c>
      <c r="L19" s="2">
        <f t="shared" si="2"/>
        <v>0.99075025693730689</v>
      </c>
      <c r="M19" s="2"/>
      <c r="N19" s="24"/>
      <c r="O19">
        <v>1.3485</v>
      </c>
      <c r="Q19">
        <v>8.4278999999999993</v>
      </c>
    </row>
    <row r="20" spans="1:20" x14ac:dyDescent="0.25">
      <c r="A20" s="9" t="s">
        <v>45</v>
      </c>
      <c r="B20" s="9">
        <v>1.2401</v>
      </c>
      <c r="C20" s="9">
        <v>0.50219999999999998</v>
      </c>
      <c r="D20" s="9">
        <v>1.7276</v>
      </c>
      <c r="E20" s="22">
        <f t="shared" si="0"/>
        <v>0.97072879330943862</v>
      </c>
      <c r="F20" s="2">
        <f>AVERAGE(E20:E21)</f>
        <v>0.97059688517996379</v>
      </c>
      <c r="G20" s="2">
        <f>STDEV(E20:E21)/F20</f>
        <v>1.9219746996825143E-4</v>
      </c>
      <c r="H20">
        <v>38.234200000000001</v>
      </c>
      <c r="I20">
        <v>0.25069999999999998</v>
      </c>
      <c r="J20">
        <v>38.234200000000001</v>
      </c>
      <c r="K20" s="23">
        <f t="shared" si="1"/>
        <v>0</v>
      </c>
      <c r="L20" s="2">
        <f t="shared" si="2"/>
        <v>1</v>
      </c>
      <c r="M20" s="2">
        <f>AVERAGE(L20:L21)</f>
        <v>0.99527040921242405</v>
      </c>
      <c r="N20" s="24">
        <f>STDEV(L20:L21)/M20</f>
        <v>6.7204363501147555E-3</v>
      </c>
      <c r="O20">
        <v>1.2121999999999999</v>
      </c>
      <c r="P20">
        <f>AVERAGE(O20:O21)</f>
        <v>1.2161999999999999</v>
      </c>
      <c r="Q20">
        <v>7.5765000000000002</v>
      </c>
      <c r="R20">
        <f>AVERAGE(Q20:Q21)</f>
        <v>7.6014499999999998</v>
      </c>
      <c r="S20" s="2">
        <f>STDEV(Q20:Q21)/R20</f>
        <v>4.6418286486405568E-3</v>
      </c>
      <c r="T20" s="5">
        <f>R20/F20</f>
        <v>7.8317271733162137</v>
      </c>
    </row>
    <row r="21" spans="1:20" x14ac:dyDescent="0.25">
      <c r="A21" s="9"/>
      <c r="B21" s="9">
        <v>1.2544</v>
      </c>
      <c r="C21" s="9">
        <v>0.50109999999999999</v>
      </c>
      <c r="D21" s="9">
        <v>1.7406999999999999</v>
      </c>
      <c r="E21" s="22">
        <f t="shared" si="0"/>
        <v>0.97046497705048884</v>
      </c>
      <c r="G21" s="2"/>
      <c r="H21">
        <v>35.147300000000001</v>
      </c>
      <c r="I21">
        <v>0.25130000000000002</v>
      </c>
      <c r="J21">
        <v>35.151899999999998</v>
      </c>
      <c r="K21" s="23">
        <f t="shared" si="1"/>
        <v>9.4591815751519336E-3</v>
      </c>
      <c r="L21" s="2">
        <f t="shared" si="2"/>
        <v>0.99054081842484809</v>
      </c>
      <c r="M21" s="2"/>
      <c r="N21" s="24"/>
      <c r="O21">
        <v>1.2202</v>
      </c>
      <c r="Q21">
        <v>7.6264000000000003</v>
      </c>
    </row>
    <row r="22" spans="1:20" x14ac:dyDescent="0.25">
      <c r="A22" s="1" t="s">
        <v>44</v>
      </c>
      <c r="B22" s="9">
        <v>1.0130999999999999</v>
      </c>
      <c r="C22" s="9">
        <v>0.50180000000000002</v>
      </c>
      <c r="D22" s="9">
        <v>1.5003</v>
      </c>
      <c r="E22" s="22">
        <f t="shared" si="0"/>
        <v>0.97090474292546847</v>
      </c>
      <c r="F22" s="2">
        <f>AVERAGE(E22:E23)</f>
        <v>0.97249642169195472</v>
      </c>
      <c r="G22" s="2">
        <f>STDEV(E22:E23)/F22</f>
        <v>2.314634427744169E-3</v>
      </c>
      <c r="H22">
        <v>29.380800000000001</v>
      </c>
      <c r="I22">
        <v>0.25290000000000001</v>
      </c>
      <c r="J22">
        <v>29.384799999999998</v>
      </c>
      <c r="K22" s="23">
        <f t="shared" si="1"/>
        <v>8.2101806239691759E-3</v>
      </c>
      <c r="L22" s="2">
        <f t="shared" si="2"/>
        <v>0.99178981937603083</v>
      </c>
      <c r="M22" s="2">
        <f>AVERAGE(L22:L23)</f>
        <v>0.99303016649178</v>
      </c>
      <c r="N22" s="24">
        <f>STDEV(L22:L23)/M22</f>
        <v>1.7664274181516107E-3</v>
      </c>
      <c r="O22">
        <v>1.1545000000000001</v>
      </c>
      <c r="P22">
        <f>AVERAGE(O22:O23)</f>
        <v>1.1869499999999999</v>
      </c>
      <c r="Q22">
        <v>7.2154999999999996</v>
      </c>
      <c r="R22">
        <f>AVERAGE(Q22:Q23)</f>
        <v>7.4182500000000005</v>
      </c>
      <c r="S22" s="2">
        <f>STDEV(Q22:Q23)/R22</f>
        <v>3.8652215788244612E-2</v>
      </c>
      <c r="T22" s="5">
        <f>R22/F22</f>
        <v>7.6280486329128978</v>
      </c>
    </row>
    <row r="23" spans="1:20" x14ac:dyDescent="0.25">
      <c r="B23" s="9">
        <v>1.2592000000000001</v>
      </c>
      <c r="C23" s="9">
        <v>0.50170000000000003</v>
      </c>
      <c r="D23" s="9">
        <v>1.7479</v>
      </c>
      <c r="E23" s="22">
        <f t="shared" si="0"/>
        <v>0.97408810045844108</v>
      </c>
      <c r="G23" s="2"/>
      <c r="H23">
        <v>28.341799999999999</v>
      </c>
      <c r="I23">
        <v>0.25369999999999998</v>
      </c>
      <c r="J23">
        <v>28.3446</v>
      </c>
      <c r="K23" s="23">
        <f t="shared" si="1"/>
        <v>5.7294863924710051E-3</v>
      </c>
      <c r="L23" s="2">
        <f t="shared" si="2"/>
        <v>0.99427051360752905</v>
      </c>
      <c r="M23" s="2"/>
      <c r="N23" s="24"/>
      <c r="O23">
        <v>1.2194</v>
      </c>
      <c r="Q23">
        <v>7.6210000000000004</v>
      </c>
    </row>
    <row r="24" spans="1:20" x14ac:dyDescent="0.25">
      <c r="A24" t="s">
        <v>17</v>
      </c>
      <c r="B24" s="9">
        <v>1.2529999999999999</v>
      </c>
      <c r="C24" s="9">
        <v>0.50149999999999995</v>
      </c>
      <c r="D24" s="9">
        <v>1.7437</v>
      </c>
      <c r="E24" s="22">
        <f t="shared" si="0"/>
        <v>0.97846460618145603</v>
      </c>
      <c r="F24" s="2">
        <f>AVERAGE(E24:E25)</f>
        <v>0.97820069903586815</v>
      </c>
      <c r="G24" s="2">
        <f>STDEV(E24:E25)/F24</f>
        <v>3.8153833345795803E-4</v>
      </c>
      <c r="H24">
        <v>30.945</v>
      </c>
      <c r="I24">
        <v>0.25059999999999999</v>
      </c>
      <c r="J24">
        <v>30.9604</v>
      </c>
      <c r="K24" s="23">
        <f t="shared" si="1"/>
        <v>3.1383737517830919E-2</v>
      </c>
      <c r="L24" s="2">
        <f t="shared" si="2"/>
        <v>0.96861626248216903</v>
      </c>
      <c r="M24" s="2">
        <f>AVERAGE(L24:L25)</f>
        <v>0.96875935075327979</v>
      </c>
      <c r="N24" s="24">
        <f>STDEV(L24:L25)/M24</f>
        <v>2.0888301461452271E-4</v>
      </c>
      <c r="O24">
        <v>0.99236999999999997</v>
      </c>
      <c r="P24">
        <f>AVERAGE(O24:O25)</f>
        <v>0.99758499999999994</v>
      </c>
      <c r="Q24">
        <v>6.2023000000000001</v>
      </c>
      <c r="R24">
        <f>AVERAGE(Q24:Q25)</f>
        <v>6.2348999999999997</v>
      </c>
      <c r="S24" s="2">
        <f>STDEV(Q24:Q25)/R24</f>
        <v>7.3944028185476676E-3</v>
      </c>
      <c r="T24" s="5">
        <f>R24/F24</f>
        <v>6.3738453735978995</v>
      </c>
    </row>
    <row r="25" spans="1:20" x14ac:dyDescent="0.25">
      <c r="B25" s="9">
        <v>1.2642</v>
      </c>
      <c r="C25" s="9">
        <v>0.50309999999999999</v>
      </c>
      <c r="D25" s="9">
        <v>1.7562</v>
      </c>
      <c r="E25" s="22">
        <f t="shared" si="0"/>
        <v>0.97793679189028027</v>
      </c>
      <c r="G25" s="2"/>
      <c r="H25">
        <v>26.1797</v>
      </c>
      <c r="I25">
        <v>0.25190000000000001</v>
      </c>
      <c r="J25">
        <v>26.195</v>
      </c>
      <c r="K25" s="23">
        <f t="shared" si="1"/>
        <v>3.1097560975609492E-2</v>
      </c>
      <c r="L25" s="2">
        <f t="shared" si="2"/>
        <v>0.96890243902439055</v>
      </c>
      <c r="M25" s="2"/>
      <c r="N25" s="24"/>
      <c r="O25">
        <v>1.0027999999999999</v>
      </c>
      <c r="Q25">
        <v>6.2675000000000001</v>
      </c>
    </row>
    <row r="26" spans="1:20" x14ac:dyDescent="0.25">
      <c r="A26" t="s">
        <v>43</v>
      </c>
      <c r="B26">
        <v>1.2885</v>
      </c>
      <c r="C26">
        <v>0.50109999999999999</v>
      </c>
      <c r="D26">
        <v>1.7722</v>
      </c>
      <c r="E26" s="22">
        <f t="shared" si="0"/>
        <v>0.96527639193773707</v>
      </c>
      <c r="F26" s="2">
        <f>AVERAGE(E26:E27)</f>
        <v>0.96750779580960122</v>
      </c>
      <c r="G26" s="2">
        <f>STDEV(E26:E27)/F26</f>
        <v>3.2616601461919604E-3</v>
      </c>
      <c r="H26">
        <v>26.5199</v>
      </c>
      <c r="I26">
        <v>0.25380000000000003</v>
      </c>
      <c r="J26">
        <v>26.522500000000001</v>
      </c>
      <c r="K26" s="23">
        <f t="shared" si="1"/>
        <v>5.3752325821811988E-3</v>
      </c>
      <c r="L26" s="2">
        <f t="shared" si="2"/>
        <v>0.9946247674178188</v>
      </c>
      <c r="M26" s="2">
        <f>AVERAGE(L26:L27)</f>
        <v>0.99361704394294892</v>
      </c>
      <c r="N26" s="24">
        <f>STDEV(L26:L27)/M26</f>
        <v>1.4342912231330013E-3</v>
      </c>
      <c r="O26">
        <v>1.2866</v>
      </c>
      <c r="P26">
        <f>AVERAGE(O26:O27)</f>
        <v>1.29125</v>
      </c>
      <c r="Q26">
        <v>8.0410000000000004</v>
      </c>
      <c r="R26">
        <f>AVERAGE(Q26:Q27)</f>
        <v>8.0700500000000002</v>
      </c>
      <c r="S26" s="2">
        <f>STDEV(Q26:Q27)/R26</f>
        <v>5.0907867964805828E-3</v>
      </c>
      <c r="T26" s="5">
        <f>R26/F26</f>
        <v>8.3410697411973409</v>
      </c>
    </row>
    <row r="27" spans="1:20" x14ac:dyDescent="0.25">
      <c r="B27">
        <v>1.2524</v>
      </c>
      <c r="C27">
        <v>0.50229999999999997</v>
      </c>
      <c r="D27">
        <v>1.7395</v>
      </c>
      <c r="E27" s="22">
        <f t="shared" si="0"/>
        <v>0.96973919968146549</v>
      </c>
      <c r="G27" s="2"/>
      <c r="H27">
        <v>26.709700000000002</v>
      </c>
      <c r="I27">
        <v>0.25280000000000002</v>
      </c>
      <c r="J27">
        <v>26.7133</v>
      </c>
      <c r="K27" s="23">
        <f t="shared" si="1"/>
        <v>7.3906795319209906E-3</v>
      </c>
      <c r="L27" s="2">
        <f t="shared" si="2"/>
        <v>0.99260932046807904</v>
      </c>
      <c r="M27" s="2"/>
      <c r="N27" s="24"/>
      <c r="O27">
        <v>1.2959000000000001</v>
      </c>
      <c r="Q27">
        <v>8.0991</v>
      </c>
    </row>
    <row r="28" spans="1:20" x14ac:dyDescent="0.25">
      <c r="A28" s="14" t="s">
        <v>63</v>
      </c>
      <c r="B28">
        <v>1.262</v>
      </c>
      <c r="C28">
        <v>0.50390000000000001</v>
      </c>
      <c r="D28">
        <v>1.7352000000000001</v>
      </c>
      <c r="E28" s="22">
        <f t="shared" si="0"/>
        <v>0.93907521333597943</v>
      </c>
      <c r="F28" s="2">
        <f>AVERAGE(E28:E29)</f>
        <v>0.93818150521003085</v>
      </c>
      <c r="G28" s="2">
        <f>STDEV(E28:E29)/F28</f>
        <v>1.3471744491878178E-3</v>
      </c>
      <c r="H28">
        <v>36.908499999999997</v>
      </c>
      <c r="I28">
        <v>0.25330000000000003</v>
      </c>
      <c r="J28">
        <v>36.918700000000001</v>
      </c>
      <c r="K28" s="23">
        <f t="shared" si="1"/>
        <v>2.1555367709223686E-2</v>
      </c>
      <c r="L28" s="2">
        <f t="shared" si="2"/>
        <v>0.97844463229077627</v>
      </c>
      <c r="M28" s="2">
        <f>AVERAGE(L28:L29)</f>
        <v>0.97910085865550667</v>
      </c>
      <c r="N28" s="24">
        <f>STDEV(L28:L29)/M28</f>
        <v>9.478535503103327E-4</v>
      </c>
      <c r="O28">
        <v>4.8936999999999999</v>
      </c>
      <c r="P28">
        <f>AVERAGE(O28:O29)</f>
        <v>4.9351500000000001</v>
      </c>
      <c r="Q28">
        <v>30.585999999999999</v>
      </c>
      <c r="R28">
        <f>AVERAGE(Q28:Q29)</f>
        <v>30.844999999999999</v>
      </c>
      <c r="S28" s="2">
        <f>STDEV(Q28:Q29)/R28</f>
        <v>1.1874900718256837E-2</v>
      </c>
      <c r="T28" s="5">
        <f>R28/F28</f>
        <v>32.877433448333349</v>
      </c>
    </row>
    <row r="29" spans="1:20" x14ac:dyDescent="0.25">
      <c r="B29">
        <v>0.96179999999999999</v>
      </c>
      <c r="C29">
        <v>0.50070000000000003</v>
      </c>
      <c r="D29">
        <v>1.4311</v>
      </c>
      <c r="E29" s="22">
        <f t="shared" si="0"/>
        <v>0.93728779708408227</v>
      </c>
      <c r="G29" s="2"/>
      <c r="H29">
        <v>32.8735</v>
      </c>
      <c r="I29">
        <v>0.25159999999999999</v>
      </c>
      <c r="J29">
        <v>32.883000000000003</v>
      </c>
      <c r="K29" s="23">
        <f t="shared" si="1"/>
        <v>2.0242914979762897E-2</v>
      </c>
      <c r="L29" s="2">
        <f t="shared" si="2"/>
        <v>0.97975708502023706</v>
      </c>
      <c r="M29" s="2"/>
      <c r="N29" s="24"/>
      <c r="O29">
        <v>4.9766000000000004</v>
      </c>
      <c r="Q29">
        <v>31.103999999999999</v>
      </c>
    </row>
    <row r="30" spans="1:20" x14ac:dyDescent="0.25">
      <c r="A30" t="s">
        <v>47</v>
      </c>
      <c r="B30">
        <v>1.2567999999999999</v>
      </c>
      <c r="C30">
        <v>0.50270000000000004</v>
      </c>
      <c r="D30">
        <v>1.7369000000000001</v>
      </c>
      <c r="E30" s="22">
        <f t="shared" si="0"/>
        <v>0.95504276904714569</v>
      </c>
      <c r="F30" s="2">
        <f>AVERAGE(E30:E31)</f>
        <v>0.95595509551542346</v>
      </c>
      <c r="G30" s="2">
        <f>STDEV(E30:E31)/F30</f>
        <v>1.3496705763722482E-3</v>
      </c>
      <c r="H30">
        <v>36.728700000000003</v>
      </c>
      <c r="I30">
        <v>0.25190000000000001</v>
      </c>
      <c r="J30">
        <v>36.744599999999998</v>
      </c>
      <c r="K30" s="23">
        <f t="shared" si="1"/>
        <v>3.3118100395740285E-2</v>
      </c>
      <c r="L30" s="2">
        <f t="shared" si="2"/>
        <v>0.96688189960425974</v>
      </c>
      <c r="M30" s="2">
        <f>AVERAGE(L30:L31)</f>
        <v>0.96900389122298614</v>
      </c>
      <c r="N30" s="24">
        <f>STDEV(L30:L31)/M30</f>
        <v>3.0969424928287805E-3</v>
      </c>
      <c r="O30">
        <v>4.8357000000000001</v>
      </c>
      <c r="P30">
        <f>AVERAGE(O30:O31)</f>
        <v>4.8659499999999998</v>
      </c>
      <c r="Q30">
        <v>30.222999999999999</v>
      </c>
      <c r="R30">
        <f>AVERAGE(Q30:Q31)</f>
        <v>30.412500000000001</v>
      </c>
      <c r="S30" s="2">
        <f>STDEV(Q30:Q31)/R30</f>
        <v>8.8119513380913259E-3</v>
      </c>
      <c r="T30" s="5">
        <f>R30/F30</f>
        <v>31.813732823509305</v>
      </c>
    </row>
    <row r="31" spans="1:20" x14ac:dyDescent="0.25">
      <c r="B31">
        <v>1.2847999999999999</v>
      </c>
      <c r="C31">
        <v>0.50309999999999999</v>
      </c>
      <c r="D31">
        <v>1.7662</v>
      </c>
      <c r="E31" s="22">
        <f t="shared" si="0"/>
        <v>0.95686742198370112</v>
      </c>
      <c r="G31" s="2"/>
      <c r="H31">
        <v>28.968900000000001</v>
      </c>
      <c r="I31">
        <v>0.25130000000000002</v>
      </c>
      <c r="J31">
        <v>28.982800000000001</v>
      </c>
      <c r="K31" s="23">
        <f t="shared" si="1"/>
        <v>2.887411715828745E-2</v>
      </c>
      <c r="L31" s="2">
        <f t="shared" si="2"/>
        <v>0.97112588284171253</v>
      </c>
      <c r="M31" s="2"/>
      <c r="N31" s="24"/>
      <c r="O31">
        <v>4.8962000000000003</v>
      </c>
      <c r="Q31">
        <v>30.602</v>
      </c>
    </row>
    <row r="32" spans="1:20" x14ac:dyDescent="0.25">
      <c r="A32" t="s">
        <v>42</v>
      </c>
      <c r="B32">
        <v>1.2667999999999999</v>
      </c>
      <c r="C32">
        <v>0.50209999999999999</v>
      </c>
      <c r="D32">
        <v>1.7342</v>
      </c>
      <c r="E32" s="22">
        <f t="shared" si="0"/>
        <v>0.93089026090420246</v>
      </c>
      <c r="F32" s="2">
        <f>AVERAGE(E32:E33)</f>
        <v>0.93318706593597223</v>
      </c>
      <c r="G32" s="2">
        <f>STDEV(E32:E33)/F32</f>
        <v>3.4807306537170059E-3</v>
      </c>
      <c r="H32">
        <v>26.0288</v>
      </c>
      <c r="I32">
        <v>0.25159999999999999</v>
      </c>
      <c r="J32">
        <v>26.040400000000002</v>
      </c>
      <c r="K32" s="23">
        <f t="shared" si="1"/>
        <v>2.4818142918274253E-2</v>
      </c>
      <c r="L32" s="2">
        <f t="shared" si="2"/>
        <v>0.97518185708172578</v>
      </c>
      <c r="M32" s="2">
        <f>AVERAGE(L32:L33)</f>
        <v>0.97641596046934265</v>
      </c>
      <c r="N32" s="24">
        <f>STDEV(L32:L33)/M32</f>
        <v>1.7874408231707266E-3</v>
      </c>
      <c r="O32" s="9">
        <v>5.0446400000000002</v>
      </c>
      <c r="P32">
        <f>AVERAGE(O32:O33)</f>
        <v>4.9662199999999999</v>
      </c>
      <c r="Q32" s="9">
        <v>31.529</v>
      </c>
      <c r="R32">
        <f>AVERAGE(Q32:Q33)</f>
        <v>31.039000000000001</v>
      </c>
      <c r="S32" s="2">
        <f>STDEV(Q32:Q33)/R32</f>
        <v>2.2325611184729432E-2</v>
      </c>
      <c r="T32" s="5">
        <f>R32/F32</f>
        <v>33.261283972971015</v>
      </c>
    </row>
    <row r="33" spans="1:20" x14ac:dyDescent="0.25">
      <c r="B33">
        <v>1.2728999999999999</v>
      </c>
      <c r="C33">
        <v>0.50219999999999998</v>
      </c>
      <c r="D33">
        <v>1.7426999999999999</v>
      </c>
      <c r="E33" s="22">
        <f t="shared" si="0"/>
        <v>0.93548387096774199</v>
      </c>
      <c r="G33" s="2"/>
      <c r="H33">
        <v>28.106400000000001</v>
      </c>
      <c r="I33">
        <v>0.25259999999999999</v>
      </c>
      <c r="J33">
        <v>28.116900000000001</v>
      </c>
      <c r="K33" s="23">
        <f t="shared" si="1"/>
        <v>2.2349936143040438E-2</v>
      </c>
      <c r="L33" s="2">
        <f t="shared" si="2"/>
        <v>0.97765006385695952</v>
      </c>
      <c r="M33" s="2"/>
      <c r="N33" s="24"/>
      <c r="O33">
        <v>4.8878000000000004</v>
      </c>
      <c r="Q33">
        <v>30.548999999999999</v>
      </c>
    </row>
    <row r="34" spans="1:20" x14ac:dyDescent="0.25">
      <c r="A34" t="s">
        <v>18</v>
      </c>
      <c r="B34" s="32">
        <v>1.2470000000000001</v>
      </c>
      <c r="C34">
        <v>0.50349999999999995</v>
      </c>
      <c r="D34">
        <v>1.7302</v>
      </c>
      <c r="E34" s="22">
        <f t="shared" si="0"/>
        <v>0.95968222442899687</v>
      </c>
      <c r="F34" s="2">
        <f>AVERAGE(E34:E35)</f>
        <v>0.96158492705887189</v>
      </c>
      <c r="G34" s="2">
        <f>STDEV(E34:E35)/F34</f>
        <v>2.7983257522165659E-3</v>
      </c>
      <c r="H34">
        <v>41.151299999999999</v>
      </c>
      <c r="I34">
        <v>0.2535</v>
      </c>
      <c r="J34">
        <v>41.169400000000003</v>
      </c>
      <c r="K34" s="23">
        <f t="shared" si="1"/>
        <v>3.7458609271531475E-2</v>
      </c>
      <c r="L34" s="2">
        <f t="shared" si="2"/>
        <v>0.96254139072846856</v>
      </c>
      <c r="M34" s="2">
        <f>AVERAGE(L34:L35)</f>
        <v>0.96056247420042906</v>
      </c>
      <c r="N34" s="24">
        <f>STDEV(L34:L35)/M34</f>
        <v>2.9135123096364702E-3</v>
      </c>
      <c r="O34">
        <v>1.1126</v>
      </c>
      <c r="P34">
        <f>AVERAGE(O34:O35)</f>
        <v>1.0924499999999999</v>
      </c>
      <c r="Q34">
        <v>6.9539999999999997</v>
      </c>
      <c r="R34">
        <f>AVERAGE(Q34:Q35)</f>
        <v>6.8278999999999996</v>
      </c>
      <c r="S34" s="2">
        <f>STDEV(Q34:Q35)/R34</f>
        <v>2.6118181317132179E-2</v>
      </c>
      <c r="T34" s="5">
        <f>R34/F34</f>
        <v>7.1006728660816139</v>
      </c>
    </row>
    <row r="35" spans="1:20" x14ac:dyDescent="0.25">
      <c r="B35">
        <v>1.2536</v>
      </c>
      <c r="C35">
        <v>0.50119999999999998</v>
      </c>
      <c r="D35">
        <v>1.7364999999999999</v>
      </c>
      <c r="E35" s="22">
        <f t="shared" si="0"/>
        <v>0.96348762968874679</v>
      </c>
      <c r="G35" s="2"/>
      <c r="H35">
        <v>34.707299999999996</v>
      </c>
      <c r="I35">
        <v>0.251</v>
      </c>
      <c r="J35">
        <v>34.7273</v>
      </c>
      <c r="K35" s="23">
        <f t="shared" si="1"/>
        <v>4.1416442327610541E-2</v>
      </c>
      <c r="L35" s="2">
        <f t="shared" si="2"/>
        <v>0.95858355767238945</v>
      </c>
      <c r="M35" s="2"/>
      <c r="N35" s="24"/>
      <c r="O35">
        <v>1.0723</v>
      </c>
      <c r="Q35">
        <v>6.7018000000000004</v>
      </c>
    </row>
    <row r="36" spans="1:20" x14ac:dyDescent="0.25">
      <c r="A36" t="s">
        <v>54</v>
      </c>
      <c r="B36">
        <v>1.2770999999999999</v>
      </c>
      <c r="C36">
        <v>0.50149999999999995</v>
      </c>
      <c r="D36">
        <v>1.7641</v>
      </c>
      <c r="E36" s="22">
        <f t="shared" si="0"/>
        <v>0.97108673978065829</v>
      </c>
      <c r="F36" s="2">
        <f>AVERAGE(E36:E37)</f>
        <v>0.97064172077449384</v>
      </c>
      <c r="G36" s="2">
        <f>STDEV(E36:E37)/F36</f>
        <v>6.4838745395096693E-4</v>
      </c>
      <c r="H36">
        <v>37.482900000000001</v>
      </c>
      <c r="I36">
        <v>0.25309999999999999</v>
      </c>
      <c r="J36">
        <v>37.489600000000003</v>
      </c>
      <c r="K36" s="23">
        <f t="shared" si="1"/>
        <v>1.3757700205343218E-2</v>
      </c>
      <c r="L36" s="2">
        <f t="shared" si="2"/>
        <v>0.98624229979465683</v>
      </c>
      <c r="M36" s="2">
        <f>AVERAGE(L36:L37)</f>
        <v>0.98595342513796136</v>
      </c>
      <c r="N36" s="24">
        <f>STDEV(L36:L37)/M36</f>
        <v>4.1435066495916885E-4</v>
      </c>
      <c r="O36">
        <v>0.52932999999999997</v>
      </c>
      <c r="P36">
        <f>AVERAGE(O36:O37)</f>
        <v>0.52781499999999992</v>
      </c>
      <c r="Q36">
        <v>3.3083</v>
      </c>
      <c r="R36">
        <f>AVERAGE(Q36:Q37)</f>
        <v>3.2988499999999998</v>
      </c>
      <c r="S36" s="2">
        <f>STDEV(Q36:Q37)/R36</f>
        <v>4.0512051667780258E-3</v>
      </c>
      <c r="T36" s="5">
        <f>R36/F36</f>
        <v>3.3986278658697913</v>
      </c>
    </row>
    <row r="37" spans="1:20" x14ac:dyDescent="0.25">
      <c r="B37">
        <v>1.2466999999999999</v>
      </c>
      <c r="C37">
        <v>0.50329999999999997</v>
      </c>
      <c r="D37">
        <v>1.7350000000000001</v>
      </c>
      <c r="E37" s="22">
        <f t="shared" si="0"/>
        <v>0.97019670176832939</v>
      </c>
      <c r="G37" s="2"/>
      <c r="H37">
        <v>39.914999999999999</v>
      </c>
      <c r="I37">
        <v>0.25130000000000002</v>
      </c>
      <c r="J37">
        <v>39.921999999999997</v>
      </c>
      <c r="K37" s="23">
        <f t="shared" si="1"/>
        <v>1.4335449518734169E-2</v>
      </c>
      <c r="L37" s="2">
        <f t="shared" si="2"/>
        <v>0.98566455048126578</v>
      </c>
      <c r="M37" s="2"/>
      <c r="N37" s="24"/>
      <c r="O37">
        <v>0.52629999999999999</v>
      </c>
      <c r="Q37">
        <v>3.2894000000000001</v>
      </c>
    </row>
    <row r="38" spans="1:20" x14ac:dyDescent="0.25">
      <c r="A38" t="s">
        <v>15</v>
      </c>
      <c r="B38">
        <v>1.2474000000000001</v>
      </c>
      <c r="C38">
        <v>0.50290000000000001</v>
      </c>
      <c r="D38">
        <v>1.7384999999999999</v>
      </c>
      <c r="E38" s="22">
        <f t="shared" si="0"/>
        <v>0.97653609067408997</v>
      </c>
      <c r="F38" s="2">
        <f>AVERAGE(E38:E39)</f>
        <v>0.97850514436075509</v>
      </c>
      <c r="G38" s="2">
        <f>STDEV(E38:E39)/F38</f>
        <v>2.8458332025854895E-3</v>
      </c>
      <c r="H38">
        <v>29.03</v>
      </c>
      <c r="I38">
        <v>0.25119999999999998</v>
      </c>
      <c r="J38">
        <v>29.046700000000001</v>
      </c>
      <c r="K38" s="23">
        <f t="shared" si="1"/>
        <v>3.4005294237426521E-2</v>
      </c>
      <c r="L38" s="2">
        <f t="shared" si="2"/>
        <v>0.96599470576257351</v>
      </c>
      <c r="M38" s="2">
        <f>AVERAGE(L38:L39)</f>
        <v>0.96836618035537536</v>
      </c>
      <c r="N38" s="24">
        <f>STDEV(L38:L39)/M38</f>
        <v>3.4633298849128355E-3</v>
      </c>
      <c r="O38">
        <v>0.7087</v>
      </c>
      <c r="P38">
        <f>AVERAGE(O38:O39)</f>
        <v>0.70276000000000005</v>
      </c>
      <c r="Q38">
        <v>4.4294000000000002</v>
      </c>
      <c r="R38">
        <f>AVERAGE(Q38:Q39)</f>
        <v>4.3922500000000007</v>
      </c>
      <c r="S38" s="2">
        <f>STDEV(Q38:Q39)/R38</f>
        <v>1.1961530842315556E-2</v>
      </c>
      <c r="T38" s="5">
        <f>R38/F38</f>
        <v>4.4887347044755721</v>
      </c>
    </row>
    <row r="39" spans="1:20" x14ac:dyDescent="0.25">
      <c r="B39">
        <v>1.2509999999999999</v>
      </c>
      <c r="C39">
        <v>0.50190000000000001</v>
      </c>
      <c r="D39">
        <v>1.7431000000000001</v>
      </c>
      <c r="E39" s="22">
        <f t="shared" si="0"/>
        <v>0.9804741980474202</v>
      </c>
      <c r="G39" s="2"/>
      <c r="H39">
        <v>27.729399999999998</v>
      </c>
      <c r="I39">
        <v>0.25230000000000002</v>
      </c>
      <c r="J39">
        <v>27.7438</v>
      </c>
      <c r="K39" s="23">
        <f t="shared" si="1"/>
        <v>2.9262345051822722E-2</v>
      </c>
      <c r="L39" s="2">
        <f t="shared" si="2"/>
        <v>0.97073765494817732</v>
      </c>
      <c r="M39" s="2"/>
      <c r="N39" s="24"/>
      <c r="O39">
        <v>0.69681999999999999</v>
      </c>
      <c r="Q39">
        <v>4.3551000000000002</v>
      </c>
    </row>
    <row r="40" spans="1:20" x14ac:dyDescent="0.25">
      <c r="G40" s="2"/>
      <c r="H40" s="33"/>
      <c r="I40" s="33"/>
      <c r="K40" s="3"/>
      <c r="M40" s="2"/>
      <c r="N40" s="2"/>
    </row>
    <row r="41" spans="1:20" x14ac:dyDescent="0.25">
      <c r="G41" s="2"/>
      <c r="H41" s="33"/>
      <c r="I41" s="33"/>
      <c r="K41" s="3"/>
      <c r="M41" s="2"/>
      <c r="N41" s="2"/>
      <c r="T41" s="5"/>
    </row>
    <row r="42" spans="1:20" x14ac:dyDescent="0.25">
      <c r="G42" s="2"/>
      <c r="H42" s="33"/>
      <c r="I42" s="33"/>
      <c r="K42" s="3"/>
      <c r="M42" s="2"/>
      <c r="N42" s="2"/>
    </row>
    <row r="43" spans="1:20" x14ac:dyDescent="0.25">
      <c r="G43" s="2"/>
      <c r="H43" s="33"/>
      <c r="I43" s="33"/>
      <c r="K43" s="3"/>
      <c r="M43" s="2"/>
      <c r="N43" s="2"/>
      <c r="T43" s="5"/>
    </row>
    <row r="44" spans="1:20" x14ac:dyDescent="0.25">
      <c r="G44" s="2"/>
      <c r="H44" s="33"/>
      <c r="I44" s="33"/>
      <c r="K44" s="3"/>
      <c r="M44" s="2"/>
      <c r="N44" s="2"/>
    </row>
    <row r="45" spans="1:20" x14ac:dyDescent="0.25">
      <c r="G45" s="2"/>
      <c r="H45" s="33"/>
      <c r="I45" s="33"/>
      <c r="K45" s="3"/>
      <c r="M45" s="2"/>
      <c r="N45" s="2"/>
      <c r="T45" s="5"/>
    </row>
    <row r="46" spans="1:20" x14ac:dyDescent="0.25">
      <c r="G46" s="2"/>
      <c r="H46" s="33"/>
      <c r="I46" s="33"/>
      <c r="K46" s="3"/>
      <c r="M46" s="2"/>
      <c r="N46" s="2"/>
    </row>
    <row r="47" spans="1:20" x14ac:dyDescent="0.25">
      <c r="G47" s="2"/>
      <c r="H47" s="33"/>
      <c r="I47" s="33"/>
      <c r="K47" s="3"/>
      <c r="M47" s="2"/>
      <c r="N47" s="2"/>
      <c r="T47" s="5"/>
    </row>
    <row r="48" spans="1:20" x14ac:dyDescent="0.25">
      <c r="G48" s="2"/>
      <c r="H48" s="33"/>
      <c r="I48" s="33"/>
      <c r="K48" s="3"/>
      <c r="M48" s="2"/>
      <c r="N48" s="2"/>
    </row>
    <row r="49" spans="7:20" x14ac:dyDescent="0.25">
      <c r="G49" s="2"/>
      <c r="H49" s="33"/>
      <c r="I49" s="33"/>
      <c r="K49" s="3"/>
      <c r="M49" s="2"/>
      <c r="N49" s="2"/>
      <c r="T49" s="5"/>
    </row>
    <row r="50" spans="7:20" x14ac:dyDescent="0.25">
      <c r="G50" s="2"/>
      <c r="H50" s="33"/>
      <c r="I50" s="33"/>
      <c r="K50" s="3"/>
      <c r="M50" s="2"/>
      <c r="N5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workbookViewId="0">
      <selection activeCell="N28" sqref="N28"/>
    </sheetView>
  </sheetViews>
  <sheetFormatPr defaultRowHeight="15" x14ac:dyDescent="0.25"/>
  <cols>
    <col min="1" max="1" width="23.42578125" bestFit="1" customWidth="1"/>
    <col min="2" max="10" width="9.140625" style="3"/>
    <col min="11" max="11" width="10" style="3" bestFit="1" customWidth="1"/>
    <col min="12" max="13" width="9.140625" style="3"/>
  </cols>
  <sheetData>
    <row r="1" spans="1:18" x14ac:dyDescent="0.25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51</v>
      </c>
      <c r="K1" s="3" t="s">
        <v>64</v>
      </c>
      <c r="L1" s="3" t="s">
        <v>6</v>
      </c>
      <c r="M1" s="3" t="s">
        <v>10</v>
      </c>
      <c r="N1" t="s">
        <v>11</v>
      </c>
      <c r="O1" t="s">
        <v>12</v>
      </c>
      <c r="P1" t="s">
        <v>13</v>
      </c>
      <c r="Q1" t="s">
        <v>6</v>
      </c>
      <c r="R1" t="s">
        <v>14</v>
      </c>
    </row>
    <row r="2" spans="1:18" x14ac:dyDescent="0.25">
      <c r="A2" t="s">
        <v>52</v>
      </c>
      <c r="B2" s="3">
        <v>35.478900000000003</v>
      </c>
      <c r="C2" s="3">
        <v>0.50060000000000004</v>
      </c>
      <c r="D2" s="3">
        <v>35.944800000000001</v>
      </c>
      <c r="E2" s="3">
        <f>(D2-B2)/C2</f>
        <v>0.93068318018377494</v>
      </c>
      <c r="F2" s="24">
        <f>AVERAGE(E2:E3)</f>
        <v>0.92785153440374069</v>
      </c>
      <c r="G2" s="24">
        <f>STDEV(E2:E3)/F2</f>
        <v>4.3159403390267631E-3</v>
      </c>
      <c r="H2" s="3">
        <v>35.512</v>
      </c>
      <c r="I2" s="3">
        <f>(H2-B2)/(C2*E2)</f>
        <v>7.1045288688554684E-2</v>
      </c>
      <c r="J2" s="3">
        <f>1-I2</f>
        <v>0.92895471131144536</v>
      </c>
      <c r="K2" s="24">
        <f>AVERAGE(J2:J3)</f>
        <v>0.92749606131042273</v>
      </c>
      <c r="L2" s="24">
        <f>STDEV(J2:J3)/K2</f>
        <v>2.2240985166958297E-3</v>
      </c>
      <c r="M2">
        <v>1.0753999999999999</v>
      </c>
      <c r="N2">
        <f>AVERAGE(M2:M3)</f>
        <v>1.1296999999999999</v>
      </c>
      <c r="O2">
        <v>6.7214</v>
      </c>
      <c r="P2">
        <f>AVERAGE(O2:O3)</f>
        <v>7.0605500000000001</v>
      </c>
      <c r="Q2" s="2">
        <f>STDEV(O2:O3)/P2</f>
        <v>6.7931043570095148E-2</v>
      </c>
      <c r="R2" s="5">
        <f>P2/F2</f>
        <v>7.6095687059862183</v>
      </c>
    </row>
    <row r="3" spans="1:18" x14ac:dyDescent="0.25">
      <c r="B3" s="3">
        <v>34.434100000000001</v>
      </c>
      <c r="C3" s="3">
        <v>0.50280000000000002</v>
      </c>
      <c r="D3" s="3">
        <v>34.8992</v>
      </c>
      <c r="E3" s="3">
        <f t="shared" ref="E3:E41" si="0">(D3-B3)/C3</f>
        <v>0.92501988862370643</v>
      </c>
      <c r="F3" s="24"/>
      <c r="G3" s="24"/>
      <c r="H3" s="3">
        <v>34.468499999999999</v>
      </c>
      <c r="I3" s="3">
        <f t="shared" ref="I3:I41" si="1">(H3-B3)/(C3*E3)</f>
        <v>7.3962588690599906E-2</v>
      </c>
      <c r="J3" s="3">
        <f t="shared" ref="J3:J41" si="2">1-I3</f>
        <v>0.92603741130940009</v>
      </c>
      <c r="K3" s="24"/>
      <c r="L3" s="24"/>
      <c r="M3">
        <v>1.1839999999999999</v>
      </c>
      <c r="O3">
        <v>7.3997000000000002</v>
      </c>
      <c r="Q3" s="2"/>
    </row>
    <row r="4" spans="1:18" x14ac:dyDescent="0.25">
      <c r="A4" t="s">
        <v>42</v>
      </c>
      <c r="B4" s="3">
        <v>32.044199999999996</v>
      </c>
      <c r="C4" s="3">
        <v>0.50339999999999996</v>
      </c>
      <c r="D4" s="3">
        <v>32.475900000000003</v>
      </c>
      <c r="E4" s="3">
        <f t="shared" si="0"/>
        <v>0.85756853396902355</v>
      </c>
      <c r="F4" s="24">
        <f>AVERAGE(E4:E5)</f>
        <v>0.85941722876794824</v>
      </c>
      <c r="G4" s="24">
        <f>STDEV(E4:E5)/F4</f>
        <v>3.0421187402491596E-3</v>
      </c>
      <c r="H4" s="3">
        <v>32.076999999999998</v>
      </c>
      <c r="I4" s="3">
        <f t="shared" si="1"/>
        <v>7.5978688904334554E-2</v>
      </c>
      <c r="J4" s="3">
        <f t="shared" si="2"/>
        <v>0.92402131109566543</v>
      </c>
      <c r="K4" s="24">
        <f>AVERAGE(J4:J5)</f>
        <v>0.92919346118684598</v>
      </c>
      <c r="L4" s="24">
        <f>STDEV(J4:J5)/K4</f>
        <v>7.8719073165172231E-3</v>
      </c>
      <c r="M4">
        <v>4.6250999999999998</v>
      </c>
      <c r="N4">
        <f>AVERAGE(M4:M5)</f>
        <v>4.6640999999999995</v>
      </c>
      <c r="O4">
        <v>28.907</v>
      </c>
      <c r="P4">
        <f>AVERAGE(O4:O5)</f>
        <v>29.151</v>
      </c>
      <c r="Q4" s="2">
        <f>STDEV(O4:O5)/P4</f>
        <v>1.1837264904086819E-2</v>
      </c>
      <c r="R4" s="5">
        <f>P4/F4</f>
        <v>33.919496868582186</v>
      </c>
    </row>
    <row r="5" spans="1:18" x14ac:dyDescent="0.25">
      <c r="B5" s="3">
        <v>37.944200000000002</v>
      </c>
      <c r="C5" s="3">
        <v>0.50239999999999996</v>
      </c>
      <c r="D5" s="3">
        <v>38.376899999999999</v>
      </c>
      <c r="E5" s="3">
        <f t="shared" si="0"/>
        <v>0.86126592356687304</v>
      </c>
      <c r="F5" s="24"/>
      <c r="G5" s="24"/>
      <c r="H5" s="3">
        <v>37.9726</v>
      </c>
      <c r="I5" s="3">
        <f t="shared" si="1"/>
        <v>6.5634388721973552E-2</v>
      </c>
      <c r="J5" s="3">
        <f t="shared" si="2"/>
        <v>0.93436561127802642</v>
      </c>
      <c r="K5" s="24"/>
      <c r="L5" s="24"/>
      <c r="M5">
        <v>4.7031000000000001</v>
      </c>
      <c r="O5">
        <v>29.395</v>
      </c>
      <c r="Q5" s="2"/>
    </row>
    <row r="6" spans="1:18" x14ac:dyDescent="0.25">
      <c r="A6" t="s">
        <v>53</v>
      </c>
      <c r="B6" s="3">
        <v>36.7943</v>
      </c>
      <c r="C6" s="3">
        <v>0.50249999999999995</v>
      </c>
      <c r="D6" s="3">
        <v>37.271500000000003</v>
      </c>
      <c r="E6" s="3">
        <f t="shared" si="0"/>
        <v>0.94965174129353924</v>
      </c>
      <c r="F6" s="24">
        <f>AVERAGE(E6:E7)</f>
        <v>0.94901877618682118</v>
      </c>
      <c r="G6" s="24">
        <f>STDEV(E6:E7)/F6</f>
        <v>9.4323511914731967E-4</v>
      </c>
      <c r="H6" s="3">
        <v>36.826500000000003</v>
      </c>
      <c r="I6" s="3">
        <f t="shared" si="1"/>
        <v>6.7476948868405037E-2</v>
      </c>
      <c r="J6" s="3">
        <f t="shared" si="2"/>
        <v>0.93252305113159495</v>
      </c>
      <c r="K6" s="24">
        <f>AVERAGE(J6:J7)</f>
        <v>0.94419806685598351</v>
      </c>
      <c r="L6" s="24">
        <f>STDEV(J6:J7)/K6</f>
        <v>1.7486760625689515E-2</v>
      </c>
      <c r="M6">
        <v>0.73306000000000004</v>
      </c>
      <c r="N6">
        <f>AVERAGE(M6:M7)</f>
        <v>0.71927000000000008</v>
      </c>
      <c r="O6">
        <v>4.5815999999999999</v>
      </c>
      <c r="P6">
        <f>AVERAGE(O6:O7)</f>
        <v>4.4954000000000001</v>
      </c>
      <c r="Q6" s="2">
        <f>STDEV(O6:O7)/P6</f>
        <v>2.7117766845344254E-2</v>
      </c>
      <c r="R6" s="5">
        <f>P6/F6</f>
        <v>4.7368925808429401</v>
      </c>
    </row>
    <row r="7" spans="1:18" x14ac:dyDescent="0.25">
      <c r="B7" s="3">
        <v>37.712600000000002</v>
      </c>
      <c r="C7" s="3">
        <v>0.50180000000000002</v>
      </c>
      <c r="D7" s="3">
        <v>38.188499999999998</v>
      </c>
      <c r="E7" s="3">
        <f t="shared" si="0"/>
        <v>0.94838581108010311</v>
      </c>
      <c r="F7" s="24"/>
      <c r="G7" s="24"/>
      <c r="H7" s="3">
        <v>37.733600000000003</v>
      </c>
      <c r="I7" s="3">
        <f t="shared" si="1"/>
        <v>4.4126917419628035E-2</v>
      </c>
      <c r="J7" s="3">
        <f t="shared" si="2"/>
        <v>0.95587308258037196</v>
      </c>
      <c r="K7" s="24"/>
      <c r="L7" s="24"/>
      <c r="M7">
        <v>0.70548</v>
      </c>
      <c r="O7">
        <v>4.4092000000000002</v>
      </c>
      <c r="Q7" s="2"/>
    </row>
    <row r="8" spans="1:18" x14ac:dyDescent="0.25">
      <c r="A8" t="s">
        <v>47</v>
      </c>
      <c r="B8" s="3">
        <v>36.8581</v>
      </c>
      <c r="C8" s="3">
        <v>0.50260000000000005</v>
      </c>
      <c r="D8" s="3">
        <v>37.307499999999997</v>
      </c>
      <c r="E8" s="3">
        <f t="shared" si="0"/>
        <v>0.89415041782729232</v>
      </c>
      <c r="F8" s="24">
        <f>AVERAGE(E8:E9)</f>
        <v>0.89528238022838647</v>
      </c>
      <c r="G8" s="24">
        <f>STDEV(E8:E9)/F8</f>
        <v>1.7880800684532388E-3</v>
      </c>
      <c r="H8" s="3">
        <v>36.878900000000002</v>
      </c>
      <c r="I8" s="3">
        <f t="shared" si="1"/>
        <v>4.6283934134404528E-2</v>
      </c>
      <c r="J8" s="3">
        <f t="shared" si="2"/>
        <v>0.95371606586559543</v>
      </c>
      <c r="K8" s="24">
        <f>AVERAGE(J8:J9)</f>
        <v>0.95141358848835333</v>
      </c>
      <c r="L8" s="24">
        <f>STDEV(J8:J9)/K8</f>
        <v>3.4224807942112609E-3</v>
      </c>
      <c r="M8">
        <v>4.5743</v>
      </c>
      <c r="N8">
        <f>AVERAGE(M8:M9)</f>
        <v>4.5806000000000004</v>
      </c>
      <c r="O8">
        <v>28.59</v>
      </c>
      <c r="P8">
        <f>AVERAGE(O8:O9)</f>
        <v>28.628999999999998</v>
      </c>
      <c r="Q8" s="2">
        <f>STDEV(O8:O9)/P8</f>
        <v>1.9265195756942364E-3</v>
      </c>
      <c r="R8" s="5">
        <f>P8/F8</f>
        <v>31.977620281878821</v>
      </c>
    </row>
    <row r="9" spans="1:18" x14ac:dyDescent="0.25">
      <c r="B9" s="3">
        <v>31.487500000000001</v>
      </c>
      <c r="C9" s="3">
        <v>0.502</v>
      </c>
      <c r="D9" s="3">
        <v>31.9375</v>
      </c>
      <c r="E9" s="3">
        <f t="shared" si="0"/>
        <v>0.89641434262948061</v>
      </c>
      <c r="F9" s="24"/>
      <c r="G9" s="24"/>
      <c r="H9" s="3">
        <v>31.510400000000001</v>
      </c>
      <c r="I9" s="3">
        <f t="shared" si="1"/>
        <v>5.0888888888888789E-2</v>
      </c>
      <c r="J9" s="3">
        <f t="shared" si="2"/>
        <v>0.94911111111111124</v>
      </c>
      <c r="K9" s="24"/>
      <c r="L9" s="24"/>
      <c r="M9">
        <v>4.5869</v>
      </c>
      <c r="O9">
        <v>28.667999999999999</v>
      </c>
      <c r="Q9" s="2"/>
    </row>
    <row r="10" spans="1:18" x14ac:dyDescent="0.25">
      <c r="A10" t="s">
        <v>45</v>
      </c>
      <c r="B10" s="3">
        <v>36.408999999999999</v>
      </c>
      <c r="C10" s="3">
        <v>0.50180000000000002</v>
      </c>
      <c r="D10" s="3">
        <v>36.885199999999998</v>
      </c>
      <c r="E10" s="3">
        <f t="shared" si="0"/>
        <v>0.94898365882821567</v>
      </c>
      <c r="F10" s="24">
        <f>AVERAGE(E10:E11)</f>
        <v>0.94929262622685084</v>
      </c>
      <c r="G10" s="24">
        <f>STDEV(E10:E11)/F10</f>
        <v>4.6028576795929154E-4</v>
      </c>
      <c r="H10" s="3">
        <v>36.4116</v>
      </c>
      <c r="I10" s="3">
        <f t="shared" si="1"/>
        <v>5.4598908021861684E-3</v>
      </c>
      <c r="J10" s="3">
        <f t="shared" si="2"/>
        <v>0.99454010919781388</v>
      </c>
      <c r="K10" s="24">
        <f>AVERAGE(J10:J11)</f>
        <v>0.99569673804761671</v>
      </c>
      <c r="L10" s="24">
        <f>STDEV(J10:J11)/K10</f>
        <v>1.6427895598317551E-3</v>
      </c>
      <c r="M10">
        <v>1.1982999999999999</v>
      </c>
      <c r="N10">
        <f>AVERAGE(M10:M11)</f>
        <v>1.17855</v>
      </c>
      <c r="O10">
        <v>7.4896000000000003</v>
      </c>
      <c r="P10">
        <f>AVERAGE(O10:O11)</f>
        <v>7.3662000000000001</v>
      </c>
      <c r="Q10" s="2">
        <f>STDEV(O10:O11)/P10</f>
        <v>2.3691177757438051E-2</v>
      </c>
      <c r="R10" s="5">
        <f>P10/F10</f>
        <v>7.7596726198942489</v>
      </c>
    </row>
    <row r="11" spans="1:18" x14ac:dyDescent="0.25">
      <c r="B11" s="3">
        <v>35.689100000000003</v>
      </c>
      <c r="C11" s="3">
        <v>0.502</v>
      </c>
      <c r="D11" s="3">
        <v>36.165799999999997</v>
      </c>
      <c r="E11" s="3">
        <f t="shared" si="0"/>
        <v>0.94960159362548591</v>
      </c>
      <c r="F11" s="24"/>
      <c r="G11" s="24"/>
      <c r="H11" s="3">
        <v>35.690600000000003</v>
      </c>
      <c r="I11" s="3">
        <f t="shared" si="1"/>
        <v>3.1466331025803984E-3</v>
      </c>
      <c r="J11" s="3">
        <f t="shared" si="2"/>
        <v>0.99685336689741955</v>
      </c>
      <c r="K11" s="24"/>
      <c r="L11" s="24"/>
      <c r="M11">
        <v>1.1588000000000001</v>
      </c>
      <c r="O11">
        <v>7.2427999999999999</v>
      </c>
      <c r="Q11" s="2"/>
    </row>
    <row r="12" spans="1:18" x14ac:dyDescent="0.25">
      <c r="A12" t="s">
        <v>54</v>
      </c>
      <c r="B12" s="3">
        <v>38.715299999999999</v>
      </c>
      <c r="C12" s="3">
        <v>0.50060000000000004</v>
      </c>
      <c r="D12" s="3">
        <v>39.189799999999998</v>
      </c>
      <c r="E12" s="3">
        <f t="shared" si="0"/>
        <v>0.94786256492209142</v>
      </c>
      <c r="F12" s="24">
        <f>AVERAGE(E12:E13)</f>
        <v>0.94663870604182665</v>
      </c>
      <c r="G12" s="24">
        <f>STDEV(E12:E13)/F12</f>
        <v>1.8283615658800188E-3</v>
      </c>
      <c r="H12" s="3">
        <v>38.734200000000001</v>
      </c>
      <c r="I12" s="3">
        <f t="shared" si="1"/>
        <v>3.9831401475241675E-2</v>
      </c>
      <c r="J12" s="3">
        <f t="shared" si="2"/>
        <v>0.96016859852475833</v>
      </c>
      <c r="K12" s="24">
        <f>AVERAGE(J12:J13)</f>
        <v>0.95835429716286402</v>
      </c>
      <c r="L12" s="24">
        <f>STDEV(J12:J13)/K12</f>
        <v>2.6773079640993688E-3</v>
      </c>
      <c r="M12">
        <v>0.60946999999999996</v>
      </c>
      <c r="N12">
        <f>AVERAGE(M12:M13)</f>
        <v>0.61843999999999999</v>
      </c>
      <c r="O12">
        <v>3.8092000000000001</v>
      </c>
      <c r="P12">
        <f>AVERAGE(O12:O13)</f>
        <v>3.8652500000000001</v>
      </c>
      <c r="Q12" s="2">
        <f>STDEV(O12:O13)/P12</f>
        <v>2.0507514435291866E-2</v>
      </c>
      <c r="R12" s="5">
        <f>P12/F12</f>
        <v>4.08313116221683</v>
      </c>
    </row>
    <row r="13" spans="1:18" x14ac:dyDescent="0.25">
      <c r="B13" s="3">
        <v>34.936700000000002</v>
      </c>
      <c r="C13" s="3">
        <v>0.50380000000000003</v>
      </c>
      <c r="D13" s="3">
        <v>35.412999999999997</v>
      </c>
      <c r="E13" s="3">
        <f t="shared" si="0"/>
        <v>0.94541484716156177</v>
      </c>
      <c r="F13" s="24"/>
      <c r="G13" s="24"/>
      <c r="H13" s="3">
        <v>34.9574</v>
      </c>
      <c r="I13" s="3">
        <f t="shared" si="1"/>
        <v>4.3460004199030372E-2</v>
      </c>
      <c r="J13" s="3">
        <f t="shared" si="2"/>
        <v>0.9565399958009696</v>
      </c>
      <c r="K13" s="24"/>
      <c r="L13" s="24"/>
      <c r="M13">
        <v>0.62741000000000002</v>
      </c>
      <c r="O13">
        <v>3.9213</v>
      </c>
      <c r="Q13" s="2"/>
    </row>
    <row r="14" spans="1:18" x14ac:dyDescent="0.25">
      <c r="A14" t="s">
        <v>44</v>
      </c>
      <c r="B14" s="3">
        <v>38.028300000000002</v>
      </c>
      <c r="C14" s="3">
        <v>0.50260000000000005</v>
      </c>
      <c r="D14" s="3">
        <v>38.504899999999999</v>
      </c>
      <c r="E14" s="3">
        <f>(D14-B14)/C14</f>
        <v>0.94826900119378765</v>
      </c>
      <c r="F14" s="24">
        <f>AVERAGE(E14:E15)</f>
        <v>0.94748374482919906</v>
      </c>
      <c r="G14" s="24">
        <f>STDEV(E14:E15)/F14</f>
        <v>1.1720730902260422E-3</v>
      </c>
      <c r="H14" s="3">
        <v>38.034500000000001</v>
      </c>
      <c r="I14" s="3">
        <f t="shared" si="1"/>
        <v>1.3008812421317229E-2</v>
      </c>
      <c r="J14" s="3">
        <f t="shared" si="2"/>
        <v>0.98699118757868276</v>
      </c>
      <c r="K14" s="24">
        <f>AVERAGE(J14:J15)</f>
        <v>0.98624769462967588</v>
      </c>
      <c r="L14" s="24">
        <f>STDEV(J14:J15)/K14</f>
        <v>1.0661194117256654E-3</v>
      </c>
      <c r="M14">
        <v>1.1765000000000001</v>
      </c>
      <c r="N14">
        <f>AVERAGE(M14:M15)</f>
        <v>1.1398000000000001</v>
      </c>
      <c r="O14">
        <v>7.3531000000000004</v>
      </c>
      <c r="P14">
        <f>AVERAGE(O14:O15)</f>
        <v>7.1237000000000004</v>
      </c>
      <c r="Q14" s="2">
        <f>STDEV(O14:O15)/P14</f>
        <v>4.5541023794992495E-2</v>
      </c>
      <c r="R14" s="5">
        <f>P14/F14</f>
        <v>7.5185458736119797</v>
      </c>
    </row>
    <row r="15" spans="1:18" x14ac:dyDescent="0.25">
      <c r="B15" s="3">
        <v>41.617199999999997</v>
      </c>
      <c r="C15" s="3">
        <v>0.50280000000000002</v>
      </c>
      <c r="D15" s="3">
        <v>42.093200000000003</v>
      </c>
      <c r="E15" s="3">
        <f t="shared" si="0"/>
        <v>0.94669848846461058</v>
      </c>
      <c r="F15" s="24"/>
      <c r="G15" s="24"/>
      <c r="H15" s="3">
        <v>41.624099999999999</v>
      </c>
      <c r="I15" s="3">
        <f t="shared" si="1"/>
        <v>1.4495798319331078E-2</v>
      </c>
      <c r="J15" s="3">
        <f t="shared" si="2"/>
        <v>0.98550420168066888</v>
      </c>
      <c r="K15" s="24"/>
      <c r="L15" s="24"/>
      <c r="M15">
        <v>1.1031</v>
      </c>
      <c r="O15">
        <v>6.8943000000000003</v>
      </c>
      <c r="Q15" s="2"/>
    </row>
    <row r="16" spans="1:18" x14ac:dyDescent="0.25">
      <c r="A16" t="s">
        <v>15</v>
      </c>
      <c r="B16" s="3">
        <v>35.632800000000003</v>
      </c>
      <c r="C16" s="3">
        <v>0.50260000000000005</v>
      </c>
      <c r="D16" s="3">
        <v>36.098799999999997</v>
      </c>
      <c r="E16" s="3">
        <f t="shared" si="0"/>
        <v>0.92717867091124939</v>
      </c>
      <c r="F16" s="24">
        <f>AVERAGE(E16:E17)</f>
        <v>0.92736322080594435</v>
      </c>
      <c r="G16" s="24">
        <f>STDEV(E16:E17)/F16</f>
        <v>2.8143553481153096E-4</v>
      </c>
      <c r="H16" s="3">
        <v>35.667700000000004</v>
      </c>
      <c r="I16" s="3">
        <f t="shared" si="1"/>
        <v>7.4892703862662724E-2</v>
      </c>
      <c r="J16" s="3">
        <f t="shared" si="2"/>
        <v>0.92510729613733722</v>
      </c>
      <c r="K16" s="24">
        <f>AVERAGE(J16:J17)</f>
        <v>0.92231759656652124</v>
      </c>
      <c r="L16" s="24">
        <f>STDEV(J16:J17)/K16</f>
        <v>4.2775189183000932E-3</v>
      </c>
      <c r="M16">
        <v>0.66554000000000002</v>
      </c>
      <c r="N16">
        <f>AVERAGE(M16:M17)</f>
        <v>0.66166499999999995</v>
      </c>
      <c r="O16">
        <v>4.1596000000000002</v>
      </c>
      <c r="P16">
        <f>AVERAGE(O16:O17)</f>
        <v>4.1354000000000006</v>
      </c>
      <c r="Q16" s="2">
        <f>STDEV(O16:O17)/P16</f>
        <v>8.2758543815420263E-3</v>
      </c>
      <c r="R16" s="5">
        <f>P16/F16</f>
        <v>4.4593099092349648</v>
      </c>
    </row>
    <row r="17" spans="1:18" x14ac:dyDescent="0.25">
      <c r="B17" s="3">
        <v>35.195099999999996</v>
      </c>
      <c r="C17" s="3">
        <v>0.50239999999999996</v>
      </c>
      <c r="D17" s="3">
        <v>35.661099999999998</v>
      </c>
      <c r="E17" s="3">
        <f t="shared" si="0"/>
        <v>0.92754777070063921</v>
      </c>
      <c r="F17" s="24"/>
      <c r="G17" s="24"/>
      <c r="H17" s="3">
        <v>35.232599999999998</v>
      </c>
      <c r="I17" s="3">
        <f t="shared" si="1"/>
        <v>8.0472103004294707E-2</v>
      </c>
      <c r="J17" s="3">
        <f t="shared" si="2"/>
        <v>0.91952789699570525</v>
      </c>
      <c r="K17" s="24"/>
      <c r="L17" s="24"/>
      <c r="M17">
        <v>0.65778999999999999</v>
      </c>
      <c r="O17">
        <v>4.1112000000000002</v>
      </c>
      <c r="Q17" s="2"/>
    </row>
    <row r="18" spans="1:18" x14ac:dyDescent="0.25">
      <c r="A18" t="s">
        <v>43</v>
      </c>
      <c r="B18" s="3">
        <v>29.0871</v>
      </c>
      <c r="C18" s="3">
        <v>0.50209999999999999</v>
      </c>
      <c r="D18" s="3">
        <v>29.5535</v>
      </c>
      <c r="E18" s="3">
        <f t="shared" si="0"/>
        <v>0.92889862577175897</v>
      </c>
      <c r="F18" s="24">
        <f>AVERAGE(E18:E19)</f>
        <v>0.92776939240874667</v>
      </c>
      <c r="G18" s="24">
        <f>STDEV(E18:E19)/F18</f>
        <v>1.721308279970275E-3</v>
      </c>
      <c r="H18" s="3">
        <v>29.093900000000001</v>
      </c>
      <c r="I18" s="3">
        <f t="shared" si="1"/>
        <v>1.4579759862782834E-2</v>
      </c>
      <c r="J18" s="3">
        <f t="shared" si="2"/>
        <v>0.98542024013721718</v>
      </c>
      <c r="K18" s="24">
        <f>AVERAGE(J18:J19)</f>
        <v>0.98530827497098827</v>
      </c>
      <c r="L18" s="24">
        <f>STDEV(J18:J19)/K18</f>
        <v>1.6070367073580907E-4</v>
      </c>
      <c r="M18">
        <v>1.2757000000000001</v>
      </c>
      <c r="N18">
        <f>AVERAGE(M18:M19)</f>
        <v>1.2551000000000001</v>
      </c>
      <c r="O18">
        <v>7.9730999999999996</v>
      </c>
      <c r="P18">
        <f>AVERAGE(O18:O19)</f>
        <v>7.8444000000000003</v>
      </c>
      <c r="Q18" s="2">
        <f>STDEV(O18:O19)/P18</f>
        <v>2.3202448304193702E-2</v>
      </c>
      <c r="R18" s="5">
        <f>P18/F18</f>
        <v>8.455118334561309</v>
      </c>
    </row>
    <row r="19" spans="1:18" x14ac:dyDescent="0.25">
      <c r="B19" s="3">
        <v>36.112099999999998</v>
      </c>
      <c r="C19" s="3">
        <v>0.503</v>
      </c>
      <c r="D19" s="3">
        <v>36.578200000000002</v>
      </c>
      <c r="E19" s="3">
        <f t="shared" si="0"/>
        <v>0.92664015904573438</v>
      </c>
      <c r="F19" s="24"/>
      <c r="G19" s="24"/>
      <c r="H19" s="3">
        <v>36.119</v>
      </c>
      <c r="I19" s="3">
        <f t="shared" si="1"/>
        <v>1.4803690195240544E-2</v>
      </c>
      <c r="J19" s="3">
        <f t="shared" si="2"/>
        <v>0.98519630980475947</v>
      </c>
      <c r="K19" s="24"/>
      <c r="L19" s="24"/>
      <c r="M19">
        <v>1.2344999999999999</v>
      </c>
      <c r="O19">
        <v>7.7157</v>
      </c>
      <c r="Q19" s="2"/>
    </row>
    <row r="20" spans="1:18" x14ac:dyDescent="0.25">
      <c r="A20" t="s">
        <v>16</v>
      </c>
      <c r="B20" s="3">
        <v>40.339300000000001</v>
      </c>
      <c r="C20" s="3">
        <v>0.50270000000000004</v>
      </c>
      <c r="D20" s="3">
        <v>40.810899999999997</v>
      </c>
      <c r="E20" s="3">
        <f t="shared" si="0"/>
        <v>0.93813407598964615</v>
      </c>
      <c r="F20" s="24">
        <f>AVERAGE(E20:E21)</f>
        <v>0.9355019933076365</v>
      </c>
      <c r="G20" s="24">
        <f>STDEV(E20:E21)/F20</f>
        <v>3.9789621538104478E-3</v>
      </c>
      <c r="H20" s="3">
        <v>40.346600000000002</v>
      </c>
      <c r="I20" s="3">
        <f t="shared" si="1"/>
        <v>1.547921967769471E-2</v>
      </c>
      <c r="J20" s="3">
        <f t="shared" si="2"/>
        <v>0.98452078032230528</v>
      </c>
      <c r="K20" s="24">
        <f>AVERAGE(J20:J21)</f>
        <v>0.98629913829826021</v>
      </c>
      <c r="L20" s="24">
        <f>STDEV(J20:J21)/K20</f>
        <v>2.5499139872403489E-3</v>
      </c>
      <c r="M20">
        <v>1.3534999999999999</v>
      </c>
      <c r="N20">
        <f>AVERAGE(M20:M21)</f>
        <v>1.3551500000000001</v>
      </c>
      <c r="O20">
        <v>8.4593000000000007</v>
      </c>
      <c r="P20">
        <f>AVERAGE(O20:O21)</f>
        <v>8.4696500000000015</v>
      </c>
      <c r="Q20" s="2">
        <f>STDEV(O20:O21)/P20</f>
        <v>1.7281836168627194E-3</v>
      </c>
      <c r="R20" s="5">
        <f>P20/F20</f>
        <v>9.0535884055725226</v>
      </c>
    </row>
    <row r="21" spans="1:18" x14ac:dyDescent="0.25">
      <c r="B21" s="3">
        <v>39.1083</v>
      </c>
      <c r="C21" s="3">
        <v>0.50349999999999995</v>
      </c>
      <c r="D21" s="3">
        <v>39.578000000000003</v>
      </c>
      <c r="E21" s="3">
        <f t="shared" si="0"/>
        <v>0.93286991062562696</v>
      </c>
      <c r="F21" s="24"/>
      <c r="G21" s="24"/>
      <c r="H21" s="3">
        <v>39.113900000000001</v>
      </c>
      <c r="I21" s="3">
        <f t="shared" si="1"/>
        <v>1.1922503725784805E-2</v>
      </c>
      <c r="J21" s="3">
        <f t="shared" si="2"/>
        <v>0.98807749627421515</v>
      </c>
      <c r="K21" s="24"/>
      <c r="L21" s="24"/>
      <c r="M21">
        <v>1.3568</v>
      </c>
      <c r="O21">
        <v>8.48</v>
      </c>
      <c r="Q21" s="2"/>
    </row>
    <row r="22" spans="1:18" x14ac:dyDescent="0.25">
      <c r="A22" t="s">
        <v>38</v>
      </c>
      <c r="B22" s="3">
        <v>38.412399999999998</v>
      </c>
      <c r="C22" s="3">
        <v>0.50070000000000003</v>
      </c>
      <c r="D22" s="3">
        <v>38.855200000000004</v>
      </c>
      <c r="E22" s="3">
        <f t="shared" si="0"/>
        <v>0.88436189334932169</v>
      </c>
      <c r="F22" s="24">
        <f>AVERAGE(E22:E23)</f>
        <v>0.88828873110580131</v>
      </c>
      <c r="G22" s="24">
        <f>STDEV(E22:E23)/F22</f>
        <v>6.2517816763688798E-3</v>
      </c>
      <c r="H22" s="3">
        <v>38.432899999999997</v>
      </c>
      <c r="I22" s="3">
        <f t="shared" si="1"/>
        <v>4.6296296296292137E-2</v>
      </c>
      <c r="J22" s="3">
        <f t="shared" si="2"/>
        <v>0.95370370370370783</v>
      </c>
      <c r="K22" s="24">
        <f>AVERAGE(J22:J23)</f>
        <v>0.94318294804872504</v>
      </c>
      <c r="L22" s="24">
        <f>STDEV(J22:J23)/K22</f>
        <v>1.5774877360188851E-2</v>
      </c>
      <c r="M22">
        <v>3.2090999999999998</v>
      </c>
      <c r="N22">
        <f>AVERAGE(M22:M23)</f>
        <v>3.2211999999999996</v>
      </c>
      <c r="O22">
        <v>20.056999999999999</v>
      </c>
      <c r="P22">
        <f>AVERAGE(O22:O23)</f>
        <v>20.1325</v>
      </c>
      <c r="Q22" s="2">
        <f>STDEV(O22:O23)/P22</f>
        <v>5.3035203754709321E-3</v>
      </c>
      <c r="R22" s="5">
        <f>P22/F22</f>
        <v>22.664364969414525</v>
      </c>
    </row>
    <row r="23" spans="1:18" x14ac:dyDescent="0.25">
      <c r="B23" s="3">
        <v>42.027799999999999</v>
      </c>
      <c r="C23" s="3">
        <v>0.501</v>
      </c>
      <c r="D23" s="3">
        <v>42.474800000000002</v>
      </c>
      <c r="E23" s="3">
        <f t="shared" si="0"/>
        <v>0.89221556886228093</v>
      </c>
      <c r="F23" s="24"/>
      <c r="G23" s="24"/>
      <c r="H23" s="3">
        <v>42.057899999999997</v>
      </c>
      <c r="I23" s="3">
        <f t="shared" si="1"/>
        <v>6.7337807606257641E-2</v>
      </c>
      <c r="J23" s="3">
        <f t="shared" si="2"/>
        <v>0.93266219239374237</v>
      </c>
      <c r="K23" s="24"/>
      <c r="L23" s="24"/>
      <c r="M23">
        <v>3.2332999999999998</v>
      </c>
      <c r="O23">
        <v>20.207999999999998</v>
      </c>
      <c r="Q23" s="2"/>
    </row>
    <row r="24" spans="1:18" x14ac:dyDescent="0.25">
      <c r="A24" t="s">
        <v>55</v>
      </c>
      <c r="B24" s="3">
        <v>37.906399999999998</v>
      </c>
      <c r="C24" s="3">
        <v>0.50060000000000004</v>
      </c>
      <c r="D24" s="3">
        <v>38.372399999999999</v>
      </c>
      <c r="E24" s="3">
        <f t="shared" si="0"/>
        <v>0.93088294047143638</v>
      </c>
      <c r="F24" s="24">
        <f>AVERAGE(E24:E25)</f>
        <v>0.93173584598362846</v>
      </c>
      <c r="G24" s="24">
        <f>STDEV(E24:E25)/F24</f>
        <v>1.2945627754522235E-3</v>
      </c>
      <c r="H24" s="3">
        <v>37.933</v>
      </c>
      <c r="I24" s="3">
        <f t="shared" si="1"/>
        <v>5.7081545064381747E-2</v>
      </c>
      <c r="J24" s="3">
        <f t="shared" si="2"/>
        <v>0.94291845493561821</v>
      </c>
      <c r="K24" s="24">
        <f>AVERAGE(J24:J25)</f>
        <v>0.94248146869962679</v>
      </c>
      <c r="L24" s="24">
        <f>STDEV(J24:J25)/K24</f>
        <v>6.5570717518945144E-4</v>
      </c>
      <c r="M24">
        <v>1.1829000000000001</v>
      </c>
      <c r="N24">
        <f>AVERAGE(M24:M25)</f>
        <v>1.1525500000000002</v>
      </c>
      <c r="O24">
        <v>7.3928000000000003</v>
      </c>
      <c r="P24">
        <f>AVERAGE(O24:O25)</f>
        <v>7.2034500000000001</v>
      </c>
      <c r="Q24" s="2">
        <f>STDEV(O24:O25)/P24</f>
        <v>3.7174039944102587E-2</v>
      </c>
      <c r="R24" s="5">
        <f>P24/F24</f>
        <v>7.7312148406132826</v>
      </c>
    </row>
    <row r="25" spans="1:18" x14ac:dyDescent="0.25">
      <c r="B25" s="3">
        <v>33.161999999999999</v>
      </c>
      <c r="C25" s="3">
        <v>0.50139999999999996</v>
      </c>
      <c r="D25" s="3">
        <v>33.629600000000003</v>
      </c>
      <c r="E25" s="3">
        <f t="shared" si="0"/>
        <v>0.93258875149582066</v>
      </c>
      <c r="F25" s="24"/>
      <c r="G25" s="24"/>
      <c r="H25" s="3">
        <v>33.189100000000003</v>
      </c>
      <c r="I25" s="3">
        <f t="shared" si="1"/>
        <v>5.7955517536364597E-2</v>
      </c>
      <c r="J25" s="3">
        <f t="shared" si="2"/>
        <v>0.94204448246363537</v>
      </c>
      <c r="K25" s="24"/>
      <c r="L25" s="24"/>
      <c r="M25">
        <v>1.1222000000000001</v>
      </c>
      <c r="O25">
        <v>7.0141</v>
      </c>
      <c r="Q25" s="2"/>
    </row>
    <row r="26" spans="1:18" x14ac:dyDescent="0.25">
      <c r="A26" t="s">
        <v>32</v>
      </c>
      <c r="B26" s="3">
        <v>33.184699999999999</v>
      </c>
      <c r="C26" s="3">
        <v>0.50190000000000001</v>
      </c>
      <c r="D26" s="3">
        <v>33.653500000000001</v>
      </c>
      <c r="E26" s="3">
        <f t="shared" si="0"/>
        <v>0.9340506076907783</v>
      </c>
      <c r="F26" s="24">
        <f>AVERAGE(E26:E27)</f>
        <v>0.93538226132193203</v>
      </c>
      <c r="G26" s="24">
        <f>STDEV(E26:E27)/F26</f>
        <v>2.0133401107046457E-3</v>
      </c>
      <c r="H26" s="3">
        <v>33.225099999999998</v>
      </c>
      <c r="I26" s="3">
        <f t="shared" si="1"/>
        <v>8.6177474402726259E-2</v>
      </c>
      <c r="J26" s="3">
        <f t="shared" si="2"/>
        <v>0.91382252559727373</v>
      </c>
      <c r="K26" s="24">
        <f>AVERAGE(J26:J27)</f>
        <v>0.9129001801046901</v>
      </c>
      <c r="L26" s="24">
        <f>STDEV(J26:J27)/K26</f>
        <v>1.4288457086905168E-3</v>
      </c>
      <c r="M26">
        <v>2.532</v>
      </c>
      <c r="N26">
        <f>AVERAGE(M26:M27)</f>
        <v>2.3795000000000002</v>
      </c>
      <c r="O26">
        <v>15.824999999999999</v>
      </c>
      <c r="P26">
        <f>AVERAGE(O26:O27)</f>
        <v>14.872</v>
      </c>
      <c r="Q26" s="2">
        <f>STDEV(O26:O27)/P26</f>
        <v>9.0623018083751922E-2</v>
      </c>
      <c r="R26" s="5">
        <f>P26/F26</f>
        <v>15.899382118901952</v>
      </c>
    </row>
    <row r="27" spans="1:18" x14ac:dyDescent="0.25">
      <c r="B27" s="3">
        <v>36.408900000000003</v>
      </c>
      <c r="C27" s="3">
        <v>0.50090000000000001</v>
      </c>
      <c r="D27" s="3">
        <v>36.878100000000003</v>
      </c>
      <c r="E27" s="3">
        <f t="shared" si="0"/>
        <v>0.93671391495308587</v>
      </c>
      <c r="F27" s="24"/>
      <c r="G27" s="24"/>
      <c r="H27" s="3">
        <v>36.450200000000002</v>
      </c>
      <c r="I27" s="3">
        <f t="shared" si="1"/>
        <v>8.8022165387893453E-2</v>
      </c>
      <c r="J27" s="3">
        <f t="shared" si="2"/>
        <v>0.91197783461210657</v>
      </c>
      <c r="K27" s="24"/>
      <c r="L27" s="24"/>
      <c r="M27">
        <v>2.2269999999999999</v>
      </c>
      <c r="O27">
        <v>13.919</v>
      </c>
      <c r="Q27" s="2"/>
    </row>
    <row r="28" spans="1:18" x14ac:dyDescent="0.25">
      <c r="A28" s="14" t="s">
        <v>63</v>
      </c>
      <c r="B28" s="3">
        <v>37.111600000000003</v>
      </c>
      <c r="C28" s="3">
        <v>0.50080000000000002</v>
      </c>
      <c r="D28" s="3">
        <v>37.563499999999998</v>
      </c>
      <c r="E28" s="3">
        <f t="shared" si="0"/>
        <v>0.90235623003193854</v>
      </c>
      <c r="F28" s="24">
        <f>AVERAGE(E28:E29)</f>
        <v>0.90116817268151306</v>
      </c>
      <c r="G28" s="24">
        <f>STDEV(E28:E29)/F28</f>
        <v>1.8644320436321531E-3</v>
      </c>
      <c r="H28" s="3">
        <v>37.139600000000002</v>
      </c>
      <c r="I28" s="3">
        <f t="shared" si="1"/>
        <v>6.1960610754589536E-2</v>
      </c>
      <c r="J28" s="3">
        <f t="shared" si="2"/>
        <v>0.93803938924541042</v>
      </c>
      <c r="K28" s="24">
        <f>AVERAGE(J28:J29)</f>
        <v>0.93764541269605406</v>
      </c>
      <c r="L28" s="24">
        <f>STDEV(J28:J29)/K28</f>
        <v>5.9421927715154585E-4</v>
      </c>
      <c r="M28">
        <v>4.6858000000000004</v>
      </c>
      <c r="N28">
        <f>AVERAGE(M28:M29)</f>
        <v>4.7103999999999999</v>
      </c>
      <c r="O28">
        <v>29.286000000000001</v>
      </c>
      <c r="P28">
        <f>AVERAGE(O28:O29)</f>
        <v>29.44</v>
      </c>
      <c r="Q28" s="2">
        <f>STDEV(O28:O29)/P28</f>
        <v>7.39772040100056E-3</v>
      </c>
      <c r="R28" s="5">
        <f>P28/F28</f>
        <v>32.668708119593745</v>
      </c>
    </row>
    <row r="29" spans="1:18" x14ac:dyDescent="0.25">
      <c r="B29" s="3">
        <v>41.324399999999997</v>
      </c>
      <c r="C29" s="3">
        <v>0.50290000000000001</v>
      </c>
      <c r="D29" s="3">
        <v>41.777000000000001</v>
      </c>
      <c r="E29" s="3">
        <f t="shared" si="0"/>
        <v>0.89998011533108746</v>
      </c>
      <c r="F29" s="24"/>
      <c r="G29" s="24"/>
      <c r="H29" s="3">
        <v>41.352800000000002</v>
      </c>
      <c r="I29" s="3">
        <f t="shared" si="1"/>
        <v>6.2748563853302297E-2</v>
      </c>
      <c r="J29" s="3">
        <f t="shared" si="2"/>
        <v>0.9372514361466977</v>
      </c>
      <c r="K29" s="24"/>
      <c r="L29" s="24"/>
      <c r="M29">
        <v>4.7350000000000003</v>
      </c>
      <c r="O29">
        <v>29.594000000000001</v>
      </c>
      <c r="Q29" s="2"/>
    </row>
    <row r="30" spans="1:18" x14ac:dyDescent="0.25">
      <c r="A30" t="s">
        <v>18</v>
      </c>
      <c r="B30" s="3">
        <v>28.744900000000001</v>
      </c>
      <c r="C30" s="3">
        <v>0.50119999999999998</v>
      </c>
      <c r="D30" s="3">
        <v>29.191700000000001</v>
      </c>
      <c r="E30" s="3">
        <f t="shared" si="0"/>
        <v>0.89146049481244949</v>
      </c>
      <c r="F30" s="24">
        <f>AVERAGE(E30:E31)</f>
        <v>0.88232047671828773</v>
      </c>
      <c r="G30" s="24">
        <f>STDEV(E30:E31)/F30</f>
        <v>1.464993490480466E-2</v>
      </c>
      <c r="H30" s="3">
        <v>28.785299999999999</v>
      </c>
      <c r="I30" s="3">
        <f t="shared" si="1"/>
        <v>9.0420769919423119E-2</v>
      </c>
      <c r="J30" s="3">
        <f t="shared" si="2"/>
        <v>0.90957923008057684</v>
      </c>
      <c r="K30" s="24">
        <f>AVERAGE(J30:J31)</f>
        <v>0.91105816950477836</v>
      </c>
      <c r="L30" s="24">
        <f>STDEV(J30:J31)/K30</f>
        <v>2.2957218997015469E-3</v>
      </c>
      <c r="M30">
        <v>1.1383000000000001</v>
      </c>
      <c r="N30">
        <f>AVERAGE(M30:M31)</f>
        <v>1.1001000000000001</v>
      </c>
      <c r="O30">
        <v>7.1140999999999996</v>
      </c>
      <c r="P30">
        <f>AVERAGE(O30:O31)</f>
        <v>6.8756500000000003</v>
      </c>
      <c r="Q30" s="2">
        <f>STDEV(O30:O31)/P30</f>
        <v>4.9045431915217368E-2</v>
      </c>
      <c r="R30" s="5">
        <f>P30/F30</f>
        <v>7.7926900501883019</v>
      </c>
    </row>
    <row r="31" spans="1:18" x14ac:dyDescent="0.25">
      <c r="B31" s="3">
        <v>31.092400000000001</v>
      </c>
      <c r="C31" s="3">
        <v>0.50149999999999995</v>
      </c>
      <c r="D31" s="3">
        <v>31.5303</v>
      </c>
      <c r="E31" s="3">
        <f t="shared" si="0"/>
        <v>0.87318045862412585</v>
      </c>
      <c r="F31" s="24"/>
      <c r="G31" s="24"/>
      <c r="H31" s="3">
        <v>31.130700000000001</v>
      </c>
      <c r="I31" s="3">
        <f t="shared" si="1"/>
        <v>8.7462891071019955E-2</v>
      </c>
      <c r="J31" s="3">
        <f t="shared" si="2"/>
        <v>0.91253710892897999</v>
      </c>
      <c r="K31" s="24"/>
      <c r="L31" s="24"/>
      <c r="M31">
        <v>1.0619000000000001</v>
      </c>
      <c r="O31">
        <v>6.6372</v>
      </c>
      <c r="Q31" s="2"/>
    </row>
    <row r="32" spans="1:18" x14ac:dyDescent="0.25">
      <c r="A32" t="s">
        <v>57</v>
      </c>
      <c r="B32" s="3">
        <v>42.183300000000003</v>
      </c>
      <c r="C32" s="3">
        <v>0.50290000000000001</v>
      </c>
      <c r="D32" s="3">
        <v>42.641399999999997</v>
      </c>
      <c r="E32" s="3">
        <f t="shared" si="0"/>
        <v>0.91091668323721342</v>
      </c>
      <c r="F32" s="24">
        <f>AVERAGE(E32:E33)</f>
        <v>0.91258695577613502</v>
      </c>
      <c r="G32" s="24">
        <f>STDEV(E32:E33)/F32</f>
        <v>2.5883802770260531E-3</v>
      </c>
      <c r="H32" s="3">
        <v>42.202100000000002</v>
      </c>
      <c r="I32" s="3">
        <f t="shared" si="1"/>
        <v>4.1039074437893557E-2</v>
      </c>
      <c r="J32" s="3">
        <f t="shared" si="2"/>
        <v>0.95896092556210644</v>
      </c>
      <c r="K32" s="24">
        <f>AVERAGE(J32:J33)</f>
        <v>0.95854262199588658</v>
      </c>
      <c r="L32" s="24">
        <f>STDEV(J32:J33)/K32</f>
        <v>6.1715625676139394E-4</v>
      </c>
      <c r="M32">
        <v>1.0752999999999999</v>
      </c>
      <c r="N32">
        <f>AVERAGE(M32:M33)</f>
        <v>1.0855999999999999</v>
      </c>
      <c r="O32">
        <v>6.7202999999999999</v>
      </c>
      <c r="P32">
        <f>AVERAGE(O32:O33)</f>
        <v>6.7848500000000005</v>
      </c>
      <c r="Q32" s="2">
        <f>STDEV(O32:O33)/P32</f>
        <v>1.3454606284764355E-2</v>
      </c>
      <c r="R32" s="5">
        <f>P32/F32</f>
        <v>7.4347435683316725</v>
      </c>
    </row>
    <row r="33" spans="1:18" x14ac:dyDescent="0.25">
      <c r="B33" s="3">
        <v>37.183199999999999</v>
      </c>
      <c r="C33" s="3">
        <v>0.50149999999999995</v>
      </c>
      <c r="D33" s="3">
        <v>37.6417</v>
      </c>
      <c r="E33" s="3">
        <f t="shared" si="0"/>
        <v>0.91425722831505651</v>
      </c>
      <c r="F33" s="24"/>
      <c r="G33" s="24"/>
      <c r="H33" s="3">
        <v>37.202399999999997</v>
      </c>
      <c r="I33" s="3">
        <f t="shared" si="1"/>
        <v>4.1875681570333376E-2</v>
      </c>
      <c r="J33" s="3">
        <f t="shared" si="2"/>
        <v>0.95812431842966661</v>
      </c>
      <c r="K33" s="24"/>
      <c r="L33" s="24"/>
      <c r="M33">
        <v>1.0959000000000001</v>
      </c>
      <c r="O33">
        <v>6.8494000000000002</v>
      </c>
      <c r="Q33" s="2"/>
    </row>
    <row r="34" spans="1:18" x14ac:dyDescent="0.25">
      <c r="A34" t="s">
        <v>56</v>
      </c>
      <c r="B34" s="3">
        <v>32.107199999999999</v>
      </c>
      <c r="C34" s="3">
        <v>0.50209999999999999</v>
      </c>
      <c r="D34" s="3">
        <v>32.5672</v>
      </c>
      <c r="E34" s="3">
        <f t="shared" si="0"/>
        <v>0.91615216092412044</v>
      </c>
      <c r="F34" s="24">
        <f>AVERAGE(E34:E35)</f>
        <v>0.91643425975047021</v>
      </c>
      <c r="G34" s="24">
        <f>STDEV(E34:E35)/F34</f>
        <v>4.3532635528262823E-4</v>
      </c>
      <c r="H34" s="3">
        <v>32.126300000000001</v>
      </c>
      <c r="I34" s="3">
        <f t="shared" si="1"/>
        <v>4.1521739130438336E-2</v>
      </c>
      <c r="J34" s="3">
        <f t="shared" si="2"/>
        <v>0.95847826086956167</v>
      </c>
      <c r="K34" s="24">
        <f>AVERAGE(J34:J35)</f>
        <v>0.95560513216938725</v>
      </c>
      <c r="L34" s="24">
        <f>STDEV(J34:J35)/K34</f>
        <v>4.2519838345843209E-3</v>
      </c>
      <c r="M34">
        <v>1.0750999999999999</v>
      </c>
      <c r="N34">
        <f>AVERAGE(M34:M35)</f>
        <v>1.0944499999999999</v>
      </c>
      <c r="O34">
        <v>6.7191000000000001</v>
      </c>
      <c r="P34">
        <f>AVERAGE(O34:O35)</f>
        <v>6.8402500000000002</v>
      </c>
      <c r="Q34" s="2">
        <f>STDEV(O34:O35)/P34</f>
        <v>2.5047618593107061E-2</v>
      </c>
      <c r="R34" s="5">
        <f>P34/F34</f>
        <v>7.4639832887331012</v>
      </c>
    </row>
    <row r="35" spans="1:18" x14ac:dyDescent="0.25">
      <c r="B35" s="3">
        <v>40.614800000000002</v>
      </c>
      <c r="C35" s="3">
        <v>0.50309999999999999</v>
      </c>
      <c r="D35" s="3">
        <v>41.076000000000001</v>
      </c>
      <c r="E35" s="3">
        <f t="shared" si="0"/>
        <v>0.91671635857681988</v>
      </c>
      <c r="F35" s="24"/>
      <c r="G35" s="24"/>
      <c r="H35" s="3">
        <v>40.636600000000001</v>
      </c>
      <c r="I35" s="3">
        <f t="shared" si="1"/>
        <v>4.7267996530787129E-2</v>
      </c>
      <c r="J35" s="3">
        <f t="shared" si="2"/>
        <v>0.95273200346921283</v>
      </c>
      <c r="K35" s="24"/>
      <c r="L35" s="24"/>
      <c r="M35">
        <v>1.1137999999999999</v>
      </c>
      <c r="O35">
        <v>6.9614000000000003</v>
      </c>
      <c r="Q35" s="2"/>
    </row>
    <row r="36" spans="1:18" x14ac:dyDescent="0.25">
      <c r="A36" s="20" t="s">
        <v>34</v>
      </c>
      <c r="B36" s="3">
        <v>30.453700000000001</v>
      </c>
      <c r="C36" s="3">
        <v>0.50309999999999999</v>
      </c>
      <c r="D36" s="3">
        <v>30.924600000000002</v>
      </c>
      <c r="E36" s="3">
        <f t="shared" si="0"/>
        <v>0.93599681971775062</v>
      </c>
      <c r="F36" s="24">
        <f>AVERAGE(E36:E37)</f>
        <v>0.9351089027046644</v>
      </c>
      <c r="G36" s="24">
        <f>STDEV(E36:E37)/F36</f>
        <v>1.3428428266871548E-3</v>
      </c>
      <c r="H36" s="3">
        <v>30.475000000000001</v>
      </c>
      <c r="I36" s="3">
        <f t="shared" si="1"/>
        <v>4.5232533446591811E-2</v>
      </c>
      <c r="J36" s="3">
        <f t="shared" si="2"/>
        <v>0.95476746655340816</v>
      </c>
      <c r="K36" s="24">
        <f>AVERAGE(J36:J37)</f>
        <v>0.95494169966682962</v>
      </c>
      <c r="L36" s="24">
        <f>STDEV(J36:J37)/K36</f>
        <v>2.5802918869393939E-4</v>
      </c>
      <c r="M36">
        <v>0.59191000000000005</v>
      </c>
      <c r="N36">
        <f>AVERAGE(M36:M37)</f>
        <v>0.58374499999999996</v>
      </c>
      <c r="O36">
        <v>3.6995</v>
      </c>
      <c r="P36">
        <f>AVERAGE(O36:O37)</f>
        <v>3.64845</v>
      </c>
      <c r="Q36" s="2">
        <f>STDEV(O36:O37)/P36</f>
        <v>1.9788020216570477E-2</v>
      </c>
      <c r="R36" s="5">
        <f>P36/F36</f>
        <v>3.9016311249389211</v>
      </c>
    </row>
    <row r="37" spans="1:18" x14ac:dyDescent="0.25">
      <c r="B37" s="3">
        <v>37.546799999999998</v>
      </c>
      <c r="C37" s="3">
        <v>0.50319999999999998</v>
      </c>
      <c r="D37" s="3">
        <v>38.0169</v>
      </c>
      <c r="E37" s="3">
        <f t="shared" si="0"/>
        <v>0.9342209856915783</v>
      </c>
      <c r="F37" s="24"/>
      <c r="G37" s="24"/>
      <c r="H37" s="3">
        <v>37.567900000000002</v>
      </c>
      <c r="I37" s="3">
        <f t="shared" si="1"/>
        <v>4.4884067219749024E-2</v>
      </c>
      <c r="J37" s="3">
        <f t="shared" si="2"/>
        <v>0.95511593278025098</v>
      </c>
      <c r="K37" s="24"/>
      <c r="L37" s="24"/>
      <c r="M37">
        <v>0.57557999999999998</v>
      </c>
      <c r="O37">
        <v>3.5973999999999999</v>
      </c>
      <c r="Q37" s="2"/>
    </row>
    <row r="38" spans="1:18" x14ac:dyDescent="0.25">
      <c r="A38" t="s">
        <v>58</v>
      </c>
      <c r="B38" s="3">
        <v>31.575099999999999</v>
      </c>
      <c r="C38" s="3">
        <v>0.50329999999999997</v>
      </c>
      <c r="D38" s="3">
        <v>32.033200000000001</v>
      </c>
      <c r="E38" s="3">
        <f t="shared" si="0"/>
        <v>0.91019272799523498</v>
      </c>
      <c r="F38" s="24">
        <f>AVERAGE(E38:E39)</f>
        <v>0.90829588705008102</v>
      </c>
      <c r="G38" s="24">
        <f>STDEV(E38:E39)/F38</f>
        <v>2.9533748072046824E-3</v>
      </c>
      <c r="H38" s="3">
        <v>31.600300000000001</v>
      </c>
      <c r="I38" s="3">
        <f t="shared" si="1"/>
        <v>5.5009823182714628E-2</v>
      </c>
      <c r="J38" s="3">
        <f t="shared" si="2"/>
        <v>0.94499017681728537</v>
      </c>
      <c r="K38" s="24">
        <f>AVERAGE(J38:J39)</f>
        <v>0.94388294194953326</v>
      </c>
      <c r="L38" s="24">
        <f>STDEV(J38:J39)/K38</f>
        <v>1.6589626712325196E-3</v>
      </c>
      <c r="M38">
        <v>1.1463000000000001</v>
      </c>
      <c r="N38">
        <f>AVERAGE(M38:M39)</f>
        <v>1.1459999999999999</v>
      </c>
      <c r="O38">
        <v>7.1642000000000001</v>
      </c>
      <c r="P38">
        <f>AVERAGE(O38:O39)</f>
        <v>7.1625499999999995</v>
      </c>
      <c r="Q38" s="2">
        <f>STDEV(O38:O39)/P38</f>
        <v>3.2578514326822442E-4</v>
      </c>
      <c r="R38" s="5">
        <f>P38/F38</f>
        <v>7.8857012369198092</v>
      </c>
    </row>
    <row r="39" spans="1:18" x14ac:dyDescent="0.25">
      <c r="B39" s="3">
        <v>33.665199999999999</v>
      </c>
      <c r="C39" s="3">
        <v>0.50319999999999998</v>
      </c>
      <c r="D39" s="3">
        <v>34.121299999999998</v>
      </c>
      <c r="E39" s="3">
        <f t="shared" si="0"/>
        <v>0.90639904610492705</v>
      </c>
      <c r="F39" s="24"/>
      <c r="G39" s="24"/>
      <c r="H39" s="3">
        <v>33.691299999999998</v>
      </c>
      <c r="I39" s="3">
        <f t="shared" si="1"/>
        <v>5.722429291821883E-2</v>
      </c>
      <c r="J39" s="3">
        <f t="shared" si="2"/>
        <v>0.94277570708178116</v>
      </c>
      <c r="K39" s="24"/>
      <c r="L39" s="24"/>
      <c r="M39">
        <v>1.1456999999999999</v>
      </c>
      <c r="O39">
        <v>7.1608999999999998</v>
      </c>
      <c r="Q39" s="2"/>
    </row>
    <row r="40" spans="1:18" x14ac:dyDescent="0.25">
      <c r="A40" t="s">
        <v>17</v>
      </c>
      <c r="B40" s="3">
        <v>37.404600000000002</v>
      </c>
      <c r="C40" s="3">
        <v>0.50219999999999998</v>
      </c>
      <c r="D40" s="3">
        <v>37.876199999999997</v>
      </c>
      <c r="E40" s="3">
        <f t="shared" si="0"/>
        <v>0.93906810035841326</v>
      </c>
      <c r="F40" s="24">
        <f>AVERAGE(E40:E41)</f>
        <v>0.93839010927284117</v>
      </c>
      <c r="G40" s="24">
        <f>STDEV(E40:E41)/F40</f>
        <v>1.0217756761386862E-3</v>
      </c>
      <c r="H40" s="3">
        <v>37.444400000000002</v>
      </c>
      <c r="I40" s="3">
        <f t="shared" si="1"/>
        <v>8.4393553859202761E-2</v>
      </c>
      <c r="J40" s="3">
        <f t="shared" si="2"/>
        <v>0.91560644614079723</v>
      </c>
      <c r="K40" s="24">
        <f>AVERAGE(J40:J41)</f>
        <v>0.91969379151834241</v>
      </c>
      <c r="L40" s="24">
        <f>STDEV(J40:J41)/K40</f>
        <v>6.2851128498806336E-3</v>
      </c>
      <c r="M40">
        <v>1.3938999999999999</v>
      </c>
      <c r="N40">
        <f>AVERAGE(M40:M41)</f>
        <v>1.385</v>
      </c>
      <c r="O40">
        <v>8.7119</v>
      </c>
      <c r="P40">
        <f>AVERAGE(O40:O41)</f>
        <v>8.65625</v>
      </c>
      <c r="Q40" s="2">
        <f>STDEV(O40:O41)/P40</f>
        <v>9.0918105121805277E-3</v>
      </c>
      <c r="R40" s="5">
        <f>P40/F40</f>
        <v>9.2245750615463447</v>
      </c>
    </row>
    <row r="41" spans="1:18" x14ac:dyDescent="0.25">
      <c r="B41" s="3">
        <v>35.091799999999999</v>
      </c>
      <c r="C41" s="3">
        <v>0.50090000000000001</v>
      </c>
      <c r="D41" s="3">
        <v>35.561500000000002</v>
      </c>
      <c r="E41" s="3">
        <f t="shared" si="0"/>
        <v>0.93771211818726907</v>
      </c>
      <c r="F41" s="24"/>
      <c r="G41" s="24"/>
      <c r="H41" s="3">
        <v>35.127600000000001</v>
      </c>
      <c r="I41" s="3">
        <f t="shared" si="1"/>
        <v>7.6218863104112397E-2</v>
      </c>
      <c r="J41" s="3">
        <f t="shared" si="2"/>
        <v>0.92378113689588759</v>
      </c>
      <c r="K41" s="24"/>
      <c r="L41" s="24"/>
      <c r="M41">
        <v>1.3761000000000001</v>
      </c>
      <c r="O41">
        <v>8.6006</v>
      </c>
      <c r="Q41" s="2"/>
    </row>
    <row r="42" spans="1:18" x14ac:dyDescent="0.25">
      <c r="F42" s="24"/>
      <c r="G42" s="24"/>
      <c r="K42" s="24"/>
      <c r="L42" s="24"/>
      <c r="N42" s="7"/>
      <c r="R42" s="5"/>
    </row>
    <row r="43" spans="1:18" x14ac:dyDescent="0.25">
      <c r="F43" s="24"/>
      <c r="G43" s="24"/>
      <c r="K43" s="24"/>
      <c r="L43" s="24"/>
      <c r="N43" s="7"/>
    </row>
    <row r="44" spans="1:18" x14ac:dyDescent="0.25">
      <c r="F44" s="24"/>
      <c r="G44" s="24"/>
      <c r="K44" s="24"/>
      <c r="L44" s="24"/>
      <c r="N44" s="7"/>
      <c r="R44" s="5"/>
    </row>
    <row r="45" spans="1:18" x14ac:dyDescent="0.25">
      <c r="F45" s="24"/>
      <c r="G45" s="24"/>
      <c r="K45" s="24"/>
      <c r="L45" s="24"/>
      <c r="N45" s="7"/>
    </row>
    <row r="46" spans="1:18" x14ac:dyDescent="0.25">
      <c r="F46" s="24"/>
      <c r="G46" s="24"/>
      <c r="K46" s="24"/>
      <c r="L46" s="24"/>
      <c r="N46" s="7"/>
      <c r="R46" s="5"/>
    </row>
    <row r="47" spans="1:18" x14ac:dyDescent="0.25">
      <c r="F47" s="24"/>
      <c r="G47" s="24"/>
      <c r="K47" s="24"/>
      <c r="L47" s="24"/>
      <c r="N47" s="7"/>
    </row>
    <row r="48" spans="1:18" x14ac:dyDescent="0.25">
      <c r="F48" s="24"/>
      <c r="G48" s="24"/>
      <c r="K48" s="24"/>
      <c r="L48" s="24"/>
      <c r="N48" s="7"/>
      <c r="R48" s="5"/>
    </row>
    <row r="49" spans="1:18" x14ac:dyDescent="0.25">
      <c r="F49" s="24"/>
      <c r="G49" s="24"/>
      <c r="K49" s="24"/>
      <c r="L49" s="24"/>
      <c r="N49" s="7"/>
    </row>
    <row r="50" spans="1:18" x14ac:dyDescent="0.25">
      <c r="A50" s="17"/>
      <c r="F50" s="24"/>
      <c r="G50" s="24"/>
      <c r="K50" s="24"/>
      <c r="L50" s="24"/>
      <c r="R50" s="5"/>
    </row>
    <row r="51" spans="1:18" x14ac:dyDescent="0.25">
      <c r="F51" s="24"/>
      <c r="G51" s="24"/>
      <c r="K51" s="24"/>
      <c r="L51" s="24"/>
    </row>
    <row r="52" spans="1:18" x14ac:dyDescent="0.25">
      <c r="F52" s="24"/>
      <c r="G52" s="24"/>
      <c r="K52" s="24"/>
      <c r="L52" s="24"/>
      <c r="R52" s="5"/>
    </row>
    <row r="53" spans="1:18" x14ac:dyDescent="0.25">
      <c r="F53" s="24"/>
      <c r="G53" s="24"/>
      <c r="K53" s="24"/>
      <c r="L53" s="24"/>
    </row>
    <row r="54" spans="1:18" x14ac:dyDescent="0.25">
      <c r="F54" s="24"/>
      <c r="G54" s="24"/>
      <c r="K54" s="24"/>
      <c r="L54" s="24"/>
      <c r="R54" s="5"/>
    </row>
    <row r="55" spans="1:18" x14ac:dyDescent="0.25">
      <c r="F55" s="24"/>
      <c r="G55" s="24"/>
      <c r="K55" s="24"/>
      <c r="L55" s="2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N28" sqref="N28"/>
    </sheetView>
  </sheetViews>
  <sheetFormatPr defaultRowHeight="15" x14ac:dyDescent="0.25"/>
  <cols>
    <col min="1" max="1" width="24" bestFit="1" customWidth="1"/>
    <col min="2" max="8" width="9.140625" style="3"/>
    <col min="9" max="9" width="12.7109375" style="3" bestFit="1" customWidth="1"/>
    <col min="10" max="10" width="12.7109375" style="3" customWidth="1"/>
    <col min="11" max="11" width="10" style="3" bestFit="1" customWidth="1"/>
    <col min="12" max="12" width="9.140625" style="3"/>
    <col min="13" max="19" width="9.140625" style="11"/>
    <col min="20" max="20" width="9.140625" style="9"/>
  </cols>
  <sheetData>
    <row r="1" spans="1:18" x14ac:dyDescent="0.25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62</v>
      </c>
      <c r="K1" s="3" t="s">
        <v>64</v>
      </c>
      <c r="L1" s="3" t="s">
        <v>6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6</v>
      </c>
      <c r="R1" s="11" t="s">
        <v>14</v>
      </c>
    </row>
    <row r="2" spans="1:18" x14ac:dyDescent="0.25">
      <c r="A2" t="s">
        <v>16</v>
      </c>
      <c r="B2" s="3">
        <v>22.301100000000002</v>
      </c>
      <c r="C2" s="3">
        <v>0.504</v>
      </c>
      <c r="D2" s="3">
        <v>22.772200000000002</v>
      </c>
      <c r="E2" s="3">
        <f>(D2-B2)/C2</f>
        <v>0.9347222222222219</v>
      </c>
      <c r="F2" s="24">
        <f>AVERAGE(E2:E3)</f>
        <v>0.93392827529021694</v>
      </c>
      <c r="G2" s="24">
        <f>STDEV(E2:E3)/F2</f>
        <v>1.202244914040208E-3</v>
      </c>
      <c r="H2" s="3">
        <v>22.304099999999998</v>
      </c>
      <c r="I2" s="3">
        <f>(H2-B2)/(C2*E2)</f>
        <v>6.3680747187360685E-3</v>
      </c>
      <c r="J2" s="22">
        <f>1-I2</f>
        <v>0.99363192528126398</v>
      </c>
      <c r="K2" s="24">
        <f>AVERAGE(J2:J3)</f>
        <v>0.99287055850328709</v>
      </c>
      <c r="L2" s="24">
        <f>STDEV(J2:J3)/K2</f>
        <v>1.084466866434593E-3</v>
      </c>
      <c r="M2" s="9">
        <v>1.2770999999999999</v>
      </c>
      <c r="N2" s="11">
        <f>AVERAGE(M2:M3)</f>
        <v>1.31175</v>
      </c>
      <c r="O2" s="9">
        <v>7.9817</v>
      </c>
      <c r="P2" s="11">
        <f>AVERAGE(O2:O3)</f>
        <v>8.1983999999999995</v>
      </c>
      <c r="Q2" s="43">
        <f>STDEV(O2:O3)/P2</f>
        <v>3.7380474112784223E-2</v>
      </c>
      <c r="R2" s="12">
        <f>P2/F2</f>
        <v>8.7784043131710057</v>
      </c>
    </row>
    <row r="3" spans="1:18" x14ac:dyDescent="0.25">
      <c r="B3" s="3">
        <v>26.771599999999999</v>
      </c>
      <c r="C3" s="3">
        <v>0.50249999999999995</v>
      </c>
      <c r="D3" s="3">
        <v>27.240500000000001</v>
      </c>
      <c r="E3" s="3">
        <f t="shared" ref="E3:E33" si="0">(D3-B3)/C3</f>
        <v>0.93313432835821186</v>
      </c>
      <c r="F3" s="24"/>
      <c r="G3" s="24"/>
      <c r="H3" s="3">
        <v>26.775300000000001</v>
      </c>
      <c r="I3" s="3">
        <f t="shared" ref="I3:I33" si="1">(H3-B3)/(C3*E3)</f>
        <v>7.8908082746897493E-3</v>
      </c>
      <c r="J3" s="22">
        <f t="shared" ref="J3:J33" si="2">1-I3</f>
        <v>0.9921091917253102</v>
      </c>
      <c r="K3" s="24"/>
      <c r="L3" s="24"/>
      <c r="M3" s="9">
        <v>1.3464</v>
      </c>
      <c r="O3" s="9">
        <v>8.4151000000000007</v>
      </c>
      <c r="Q3" s="43"/>
    </row>
    <row r="4" spans="1:18" x14ac:dyDescent="0.25">
      <c r="A4" t="s">
        <v>54</v>
      </c>
      <c r="B4" s="3">
        <v>27.610499999999998</v>
      </c>
      <c r="C4" s="3">
        <v>0.50229999999999997</v>
      </c>
      <c r="D4" s="3">
        <v>28.07</v>
      </c>
      <c r="E4" s="3">
        <f t="shared" si="0"/>
        <v>0.91479195699781413</v>
      </c>
      <c r="F4" s="24">
        <f>AVERAGE(E4:E5)</f>
        <v>0.91461257567976806</v>
      </c>
      <c r="G4" s="24">
        <f>STDEV(E4:E5)/F4</f>
        <v>2.7736716021916388E-4</v>
      </c>
      <c r="H4" s="3">
        <v>27.634499999999999</v>
      </c>
      <c r="I4" s="3">
        <f t="shared" si="1"/>
        <v>5.2230685527749302E-2</v>
      </c>
      <c r="J4" s="22">
        <f t="shared" si="2"/>
        <v>0.94776931447225066</v>
      </c>
      <c r="K4" s="24">
        <f>AVERAGE(J4:J5)</f>
        <v>0.94848300721441592</v>
      </c>
      <c r="L4" s="24">
        <f>STDEV(J4:J5)/K4</f>
        <v>1.0641349899367376E-3</v>
      </c>
      <c r="M4" s="9">
        <v>0.69435000000000002</v>
      </c>
      <c r="N4" s="11">
        <f>AVERAGE(M4:M5)</f>
        <v>0.70276000000000005</v>
      </c>
      <c r="O4" s="9">
        <v>4.3396999999999997</v>
      </c>
      <c r="P4" s="11">
        <f>AVERAGE(O4:O5)</f>
        <v>4.3922499999999998</v>
      </c>
      <c r="Q4" s="43">
        <f>STDEV(O4:O5)/P4</f>
        <v>1.6920011999022433E-2</v>
      </c>
      <c r="R4" s="12">
        <f>P4/F4</f>
        <v>4.802306590564366</v>
      </c>
    </row>
    <row r="5" spans="1:18" x14ac:dyDescent="0.25">
      <c r="B5" s="3">
        <v>26.295200000000001</v>
      </c>
      <c r="C5" s="3">
        <v>0.50370000000000004</v>
      </c>
      <c r="D5" s="3">
        <v>26.755800000000001</v>
      </c>
      <c r="E5" s="3">
        <f t="shared" si="0"/>
        <v>0.9144331943617221</v>
      </c>
      <c r="F5" s="24"/>
      <c r="G5" s="24"/>
      <c r="H5" s="3">
        <v>26.3186</v>
      </c>
      <c r="I5" s="3">
        <f t="shared" si="1"/>
        <v>5.0803300043418979E-2</v>
      </c>
      <c r="J5" s="22">
        <f t="shared" si="2"/>
        <v>0.94919669995658107</v>
      </c>
      <c r="K5" s="24"/>
      <c r="L5" s="24"/>
      <c r="M5" s="9">
        <v>0.71116999999999997</v>
      </c>
      <c r="O5" s="9">
        <v>4.4447999999999999</v>
      </c>
      <c r="Q5" s="43"/>
    </row>
    <row r="6" spans="1:18" x14ac:dyDescent="0.25">
      <c r="A6" s="17" t="s">
        <v>57</v>
      </c>
      <c r="B6" s="3">
        <v>25.713899999999999</v>
      </c>
      <c r="C6" s="3">
        <v>0.50290000000000001</v>
      </c>
      <c r="D6" s="3">
        <v>26.175599999999999</v>
      </c>
      <c r="E6" s="3">
        <f t="shared" si="0"/>
        <v>0.91807516404851941</v>
      </c>
      <c r="F6" s="24">
        <f>AVERAGE(E6:E7)</f>
        <v>0.91829831334381384</v>
      </c>
      <c r="G6" s="24">
        <f>STDEV(E6:E7)/F6</f>
        <v>3.4365821569491684E-4</v>
      </c>
      <c r="H6" s="3">
        <v>25.7376</v>
      </c>
      <c r="I6" s="3">
        <f t="shared" si="1"/>
        <v>5.1332033788177571E-2</v>
      </c>
      <c r="J6" s="22">
        <f t="shared" si="2"/>
        <v>0.94866796621182248</v>
      </c>
      <c r="K6" s="24">
        <f>AVERAGE(J6:J7)</f>
        <v>0.94988569232269982</v>
      </c>
      <c r="L6" s="24">
        <f>STDEV(J6:J7)/K6</f>
        <v>1.8129810725410159E-3</v>
      </c>
      <c r="M6" s="9">
        <v>1.1024</v>
      </c>
      <c r="N6" s="11">
        <f>AVERAGE(M6:M7)</f>
        <v>1.1032500000000001</v>
      </c>
      <c r="O6" s="9">
        <v>6.8898000000000001</v>
      </c>
      <c r="P6" s="11">
        <f>AVERAGE(O6:O7)</f>
        <v>6.8953500000000005</v>
      </c>
      <c r="Q6" s="43">
        <f>STDEV(O6:O7)/P6</f>
        <v>1.13828671077909E-3</v>
      </c>
      <c r="R6" s="12">
        <f>P6/F6</f>
        <v>7.5088344384428369</v>
      </c>
    </row>
    <row r="7" spans="1:18" x14ac:dyDescent="0.25">
      <c r="B7" s="3">
        <v>25.277799999999999</v>
      </c>
      <c r="C7" s="3">
        <v>0.50319999999999998</v>
      </c>
      <c r="D7" s="3">
        <v>25.74</v>
      </c>
      <c r="E7" s="3">
        <f t="shared" si="0"/>
        <v>0.91852146263910828</v>
      </c>
      <c r="F7" s="24"/>
      <c r="G7" s="24"/>
      <c r="H7" s="3">
        <v>25.3004</v>
      </c>
      <c r="I7" s="3">
        <f t="shared" si="1"/>
        <v>4.8896581566422882E-2</v>
      </c>
      <c r="J7" s="22">
        <f t="shared" si="2"/>
        <v>0.95110341843357715</v>
      </c>
      <c r="K7" s="24"/>
      <c r="L7" s="24"/>
      <c r="M7" s="9">
        <v>1.1041000000000001</v>
      </c>
      <c r="O7" s="9">
        <v>6.9009</v>
      </c>
      <c r="Q7" s="43"/>
    </row>
    <row r="8" spans="1:18" x14ac:dyDescent="0.25">
      <c r="A8" t="s">
        <v>56</v>
      </c>
      <c r="B8" s="3">
        <v>20.2822</v>
      </c>
      <c r="C8" s="3">
        <v>0.50290000000000001</v>
      </c>
      <c r="D8" s="3">
        <v>20.735299999999999</v>
      </c>
      <c r="E8" s="3">
        <f t="shared" si="0"/>
        <v>0.90097434877709115</v>
      </c>
      <c r="F8" s="24">
        <f>AVERAGE(E8:E9)</f>
        <v>0.90172618318151043</v>
      </c>
      <c r="G8" s="24">
        <f>STDEV(E8:E9)/F8</f>
        <v>1.1791322368359626E-3</v>
      </c>
      <c r="H8" s="3">
        <v>20.308800000000002</v>
      </c>
      <c r="I8" s="3">
        <f t="shared" si="1"/>
        <v>5.8706687265508727E-2</v>
      </c>
      <c r="J8" s="22">
        <f t="shared" si="2"/>
        <v>0.94129331273449124</v>
      </c>
      <c r="K8" s="24">
        <f>AVERAGE(J8:J9)</f>
        <v>0.9445173383867338</v>
      </c>
      <c r="L8" s="24">
        <f>STDEV(J8:J9)/K8</f>
        <v>4.8272918003049222E-3</v>
      </c>
      <c r="M8" s="9">
        <v>1.1059000000000001</v>
      </c>
      <c r="N8" s="11">
        <f>AVERAGE(M8:M9)</f>
        <v>1.1169500000000001</v>
      </c>
      <c r="O8" s="9">
        <v>6.9118000000000004</v>
      </c>
      <c r="P8" s="11">
        <f>AVERAGE(O8:O9)</f>
        <v>6.9810499999999998</v>
      </c>
      <c r="Q8" s="43">
        <f>STDEV(O8:O9)/P8</f>
        <v>1.4028590139640392E-2</v>
      </c>
      <c r="R8" s="12">
        <f>P8/F8</f>
        <v>7.7418734536122136</v>
      </c>
    </row>
    <row r="9" spans="1:18" x14ac:dyDescent="0.25">
      <c r="B9" s="3">
        <v>19.167000000000002</v>
      </c>
      <c r="C9" s="3">
        <v>0.50039999999999996</v>
      </c>
      <c r="D9" s="3">
        <v>19.618600000000001</v>
      </c>
      <c r="E9" s="3">
        <f t="shared" si="0"/>
        <v>0.9024780175859296</v>
      </c>
      <c r="F9" s="24"/>
      <c r="G9" s="24"/>
      <c r="H9" s="3">
        <v>19.1906</v>
      </c>
      <c r="I9" s="3">
        <f t="shared" si="1"/>
        <v>5.2258635961023772E-2</v>
      </c>
      <c r="J9" s="22">
        <f t="shared" si="2"/>
        <v>0.94774136403897624</v>
      </c>
      <c r="K9" s="24"/>
      <c r="L9" s="24"/>
      <c r="M9" s="9">
        <v>1.1279999999999999</v>
      </c>
      <c r="O9" s="9">
        <v>7.0503</v>
      </c>
      <c r="Q9" s="43"/>
    </row>
    <row r="10" spans="1:18" x14ac:dyDescent="0.25">
      <c r="A10" t="s">
        <v>53</v>
      </c>
      <c r="B10" s="3">
        <v>40.239199999999997</v>
      </c>
      <c r="C10" s="3">
        <v>0.50080000000000002</v>
      </c>
      <c r="D10" s="3">
        <v>40.704099999999997</v>
      </c>
      <c r="E10" s="3">
        <f t="shared" si="0"/>
        <v>0.92831469648562315</v>
      </c>
      <c r="F10" s="24">
        <f>AVERAGE(E10:E11)</f>
        <v>0.92784449908079725</v>
      </c>
      <c r="G10" s="24">
        <f>STDEV(E10:E11)/F10</f>
        <v>7.1667132537431202E-4</v>
      </c>
      <c r="H10" s="3">
        <v>40.262</v>
      </c>
      <c r="I10" s="3">
        <f t="shared" si="1"/>
        <v>4.9042804904288452E-2</v>
      </c>
      <c r="J10" s="22">
        <f t="shared" si="2"/>
        <v>0.95095719509571153</v>
      </c>
      <c r="K10" s="24">
        <f>AVERAGE(J10:J11)</f>
        <v>0.94654142026730725</v>
      </c>
      <c r="L10" s="24">
        <f>STDEV(J10:J11)/K10</f>
        <v>6.5975439817007459E-3</v>
      </c>
      <c r="M10" s="9">
        <v>0.61695999999999995</v>
      </c>
      <c r="N10" s="11">
        <f>AVERAGE(M10:M11)</f>
        <v>0.65474999999999994</v>
      </c>
      <c r="O10" s="9">
        <v>3.8559999999999999</v>
      </c>
      <c r="P10" s="11">
        <f>AVERAGE(O10:O11)</f>
        <v>4.0922000000000001</v>
      </c>
      <c r="Q10" s="43">
        <f>STDEV(O10:O11)/P10</f>
        <v>8.1627790291902966E-2</v>
      </c>
      <c r="R10" s="12">
        <f>P10/F10</f>
        <v>4.4104373136383153</v>
      </c>
    </row>
    <row r="11" spans="1:18" x14ac:dyDescent="0.25">
      <c r="B11" s="3">
        <v>36.800800000000002</v>
      </c>
      <c r="C11" s="3">
        <v>0.50119999999999998</v>
      </c>
      <c r="D11" s="3">
        <v>37.265599999999999</v>
      </c>
      <c r="E11" s="3">
        <f t="shared" si="0"/>
        <v>0.92737430167597124</v>
      </c>
      <c r="F11" s="24"/>
      <c r="G11" s="24"/>
      <c r="H11" s="3">
        <v>36.8277</v>
      </c>
      <c r="I11" s="3">
        <f t="shared" si="1"/>
        <v>5.7874354561097012E-2</v>
      </c>
      <c r="J11" s="22">
        <f t="shared" si="2"/>
        <v>0.94212564543890298</v>
      </c>
      <c r="K11" s="24"/>
      <c r="L11" s="24"/>
      <c r="M11" s="9">
        <v>0.69254000000000004</v>
      </c>
      <c r="O11" s="9">
        <v>4.3284000000000002</v>
      </c>
      <c r="Q11" s="43"/>
    </row>
    <row r="12" spans="1:18" x14ac:dyDescent="0.25">
      <c r="A12" t="s">
        <v>15</v>
      </c>
      <c r="B12" s="3">
        <v>26.3508</v>
      </c>
      <c r="C12" s="3">
        <v>0.50390000000000001</v>
      </c>
      <c r="D12" s="3">
        <v>26.811</v>
      </c>
      <c r="E12" s="3">
        <f t="shared" si="0"/>
        <v>0.91327644373883776</v>
      </c>
      <c r="F12" s="24">
        <f>AVERAGE(E12:E13)</f>
        <v>0.91487163513880043</v>
      </c>
      <c r="G12" s="24">
        <f>STDEV(E12:E13)/F12</f>
        <v>2.4658555646070173E-3</v>
      </c>
      <c r="H12" s="3">
        <v>26.3889</v>
      </c>
      <c r="I12" s="3">
        <f t="shared" si="1"/>
        <v>8.279009126466752E-2</v>
      </c>
      <c r="J12" s="22">
        <f t="shared" si="2"/>
        <v>0.91720990873533248</v>
      </c>
      <c r="K12" s="24">
        <f>AVERAGE(J12:J13)</f>
        <v>0.9166293765220499</v>
      </c>
      <c r="L12" s="24">
        <f>STDEV(J12:J13)/K12</f>
        <v>8.9566901350452744E-4</v>
      </c>
      <c r="M12" s="9">
        <v>0.83791000000000004</v>
      </c>
      <c r="N12" s="11">
        <f>AVERAGE(M12:M13)</f>
        <v>0.82245500000000005</v>
      </c>
      <c r="O12" s="9">
        <v>5.2369000000000003</v>
      </c>
      <c r="P12" s="11">
        <f>AVERAGE(O12:O13)</f>
        <v>5.1403499999999998</v>
      </c>
      <c r="Q12" s="43">
        <f>STDEV(O12:O13)/P12</f>
        <v>2.6562844834908624E-2</v>
      </c>
      <c r="R12" s="12">
        <f>P12/F12</f>
        <v>5.6186570908607605</v>
      </c>
    </row>
    <row r="13" spans="1:18" x14ac:dyDescent="0.25">
      <c r="B13" s="3">
        <v>19.386500000000002</v>
      </c>
      <c r="C13" s="3">
        <v>0.50039999999999996</v>
      </c>
      <c r="D13" s="3">
        <v>19.845099999999999</v>
      </c>
      <c r="E13" s="3">
        <f t="shared" si="0"/>
        <v>0.9164668265387631</v>
      </c>
      <c r="F13" s="24"/>
      <c r="G13" s="24"/>
      <c r="H13" s="3">
        <v>19.425000000000001</v>
      </c>
      <c r="I13" s="3">
        <f t="shared" si="1"/>
        <v>8.3951155691232751E-2</v>
      </c>
      <c r="J13" s="22">
        <f t="shared" si="2"/>
        <v>0.91604884430876721</v>
      </c>
      <c r="K13" s="24"/>
      <c r="L13" s="24"/>
      <c r="M13" s="9">
        <v>0.80700000000000005</v>
      </c>
      <c r="O13" s="9">
        <v>5.0438000000000001</v>
      </c>
      <c r="Q13" s="43"/>
    </row>
    <row r="14" spans="1:18" x14ac:dyDescent="0.25">
      <c r="A14" t="s">
        <v>18</v>
      </c>
      <c r="B14" s="3">
        <v>39.197000000000003</v>
      </c>
      <c r="C14" s="3">
        <v>0.50229999999999997</v>
      </c>
      <c r="D14" s="3">
        <v>39.639099999999999</v>
      </c>
      <c r="E14" s="3">
        <f t="shared" si="0"/>
        <v>0.88015130400158548</v>
      </c>
      <c r="F14" s="24">
        <f>AVERAGE(E14:E15)</f>
        <v>0.87806169387517263</v>
      </c>
      <c r="G14" s="24">
        <f>STDEV(E14:E15)/F14</f>
        <v>3.3655436758699927E-3</v>
      </c>
      <c r="H14" s="3">
        <v>39.231999999999999</v>
      </c>
      <c r="I14" s="3">
        <f t="shared" si="1"/>
        <v>7.9167609138196954E-2</v>
      </c>
      <c r="J14" s="22">
        <f t="shared" si="2"/>
        <v>0.92083239086180302</v>
      </c>
      <c r="K14" s="24">
        <f>AVERAGE(J14:J15)</f>
        <v>0.91454776838787655</v>
      </c>
      <c r="L14" s="24">
        <f>STDEV(J14:J15)/K14</f>
        <v>9.7182439717594816E-3</v>
      </c>
      <c r="M14" s="9">
        <v>1.0841000000000001</v>
      </c>
      <c r="N14" s="11">
        <f>AVERAGE(M14:M15)</f>
        <v>1.1285500000000002</v>
      </c>
      <c r="O14" s="9">
        <v>6.7759</v>
      </c>
      <c r="P14" s="11">
        <f>AVERAGE(O14:O15)</f>
        <v>7.0534999999999997</v>
      </c>
      <c r="Q14" s="43">
        <f>STDEV(O14:O15)/P14</f>
        <v>5.5658280983167399E-2</v>
      </c>
      <c r="R14" s="12">
        <f>P14/F14</f>
        <v>8.0330346366331096</v>
      </c>
    </row>
    <row r="15" spans="1:18" x14ac:dyDescent="0.25">
      <c r="B15" s="3">
        <v>38.113</v>
      </c>
      <c r="C15" s="3">
        <v>0.50149999999999995</v>
      </c>
      <c r="D15" s="3">
        <v>38.552300000000002</v>
      </c>
      <c r="E15" s="3">
        <f t="shared" si="0"/>
        <v>0.87597208374875968</v>
      </c>
      <c r="F15" s="24"/>
      <c r="G15" s="24"/>
      <c r="H15" s="3">
        <v>38.153300000000002</v>
      </c>
      <c r="I15" s="3">
        <f t="shared" si="1"/>
        <v>9.1736854086049924E-2</v>
      </c>
      <c r="J15" s="22">
        <f t="shared" si="2"/>
        <v>0.90826314591395008</v>
      </c>
      <c r="K15" s="24"/>
      <c r="L15" s="24"/>
      <c r="M15" s="9">
        <v>1.173</v>
      </c>
      <c r="O15" s="9">
        <v>7.3311000000000002</v>
      </c>
      <c r="Q15" s="43"/>
    </row>
    <row r="16" spans="1:18" x14ac:dyDescent="0.25">
      <c r="A16" t="s">
        <v>43</v>
      </c>
      <c r="B16" s="3">
        <v>35.267800000000001</v>
      </c>
      <c r="C16" s="3">
        <v>0.50209999999999999</v>
      </c>
      <c r="D16" s="3">
        <v>35.736600000000003</v>
      </c>
      <c r="E16" s="3">
        <f t="shared" si="0"/>
        <v>0.93367855008962686</v>
      </c>
      <c r="F16" s="24">
        <f>AVERAGE(E16:E17)</f>
        <v>0.93368569006378799</v>
      </c>
      <c r="G16" s="24">
        <f>STDEV(E16:E17)/F16</f>
        <v>1.0814611813289816E-5</v>
      </c>
      <c r="H16" s="3">
        <v>35.274299999999997</v>
      </c>
      <c r="I16" s="3">
        <f t="shared" si="1"/>
        <v>1.3865187713300952E-2</v>
      </c>
      <c r="J16" s="22">
        <f t="shared" si="2"/>
        <v>0.98613481228669908</v>
      </c>
      <c r="K16" s="24">
        <f>AVERAGE(J16:J17)</f>
        <v>0.98825457191875044</v>
      </c>
      <c r="L16" s="24">
        <f>STDEV(J16:J17)/K16</f>
        <v>3.0334216565248446E-3</v>
      </c>
      <c r="M16" s="9">
        <v>1.3163</v>
      </c>
      <c r="N16" s="11">
        <f>AVERAGE(M16:M17)</f>
        <v>1.3163499999999999</v>
      </c>
      <c r="O16" s="9">
        <v>8.2270000000000003</v>
      </c>
      <c r="P16" s="11">
        <f>AVERAGE(O16:O17)</f>
        <v>8.2272499999999997</v>
      </c>
      <c r="Q16" s="43">
        <f>STDEV(O16:O17)/P16</f>
        <v>4.2973459004217667E-5</v>
      </c>
      <c r="R16" s="12">
        <f>P16/F16</f>
        <v>8.8115841203884422</v>
      </c>
    </row>
    <row r="17" spans="1:18" x14ac:dyDescent="0.25">
      <c r="B17" s="3">
        <v>38.720199999999998</v>
      </c>
      <c r="C17" s="3">
        <v>0.50070000000000003</v>
      </c>
      <c r="D17" s="3">
        <v>39.1877</v>
      </c>
      <c r="E17" s="3">
        <f t="shared" si="0"/>
        <v>0.93369283003794912</v>
      </c>
      <c r="F17" s="24"/>
      <c r="G17" s="24"/>
      <c r="H17" s="3">
        <v>38.724699999999999</v>
      </c>
      <c r="I17" s="3">
        <f t="shared" si="1"/>
        <v>9.6256684491982016E-3</v>
      </c>
      <c r="J17" s="22">
        <f t="shared" si="2"/>
        <v>0.99037433155080179</v>
      </c>
      <c r="K17" s="24"/>
      <c r="L17" s="24"/>
      <c r="M17" s="9">
        <v>1.3164</v>
      </c>
      <c r="O17" s="9">
        <v>8.2274999999999991</v>
      </c>
      <c r="Q17" s="43"/>
    </row>
    <row r="18" spans="1:18" x14ac:dyDescent="0.25">
      <c r="A18" t="s">
        <v>47</v>
      </c>
      <c r="B18" s="3">
        <v>35.616399999999999</v>
      </c>
      <c r="C18" s="3">
        <v>0.50090000000000001</v>
      </c>
      <c r="D18" s="3">
        <v>36.062600000000003</v>
      </c>
      <c r="E18" s="3">
        <f t="shared" si="0"/>
        <v>0.89079656618088354</v>
      </c>
      <c r="F18" s="24">
        <f>AVERAGE(E18:E19)</f>
        <v>0.89066249046831181</v>
      </c>
      <c r="G18" s="24">
        <f>STDEV(E18:E19)/F18</f>
        <v>2.128883759368917E-4</v>
      </c>
      <c r="H18" s="3">
        <v>35.636000000000003</v>
      </c>
      <c r="I18" s="3">
        <f t="shared" si="1"/>
        <v>4.3926490363074534E-2</v>
      </c>
      <c r="J18" s="22">
        <f t="shared" si="2"/>
        <v>0.9560735096369255</v>
      </c>
      <c r="K18" s="24">
        <f>AVERAGE(J18:J19)</f>
        <v>0.95710079422732708</v>
      </c>
      <c r="L18" s="24">
        <f>STDEV(J18:J19)/K18</f>
        <v>1.5179172443750572E-3</v>
      </c>
      <c r="M18" s="9">
        <v>4.6351000000000004</v>
      </c>
      <c r="N18" s="11">
        <f>AVERAGE(M18:M19)</f>
        <v>4.6174499999999998</v>
      </c>
      <c r="O18" s="9">
        <v>28.97</v>
      </c>
      <c r="P18" s="11">
        <f>AVERAGE(O18:O19)</f>
        <v>28.859499999999997</v>
      </c>
      <c r="Q18" s="43">
        <f>STDEV(O18:O19)/P18</f>
        <v>5.4148754705461658E-3</v>
      </c>
      <c r="R18" s="12">
        <f>P18/F18</f>
        <v>32.402285162840556</v>
      </c>
    </row>
    <row r="19" spans="1:18" x14ac:dyDescent="0.25">
      <c r="B19" s="3">
        <v>36.519199999999998</v>
      </c>
      <c r="C19" s="3">
        <v>0.50149999999999995</v>
      </c>
      <c r="D19" s="3">
        <v>36.965800000000002</v>
      </c>
      <c r="E19" s="3">
        <f t="shared" si="0"/>
        <v>0.89052841475574018</v>
      </c>
      <c r="F19" s="24"/>
      <c r="G19" s="24"/>
      <c r="H19" s="3">
        <v>36.5379</v>
      </c>
      <c r="I19" s="3">
        <f t="shared" si="1"/>
        <v>4.1871921182271496E-2</v>
      </c>
      <c r="J19" s="22">
        <f t="shared" si="2"/>
        <v>0.95812807881772855</v>
      </c>
      <c r="K19" s="24"/>
      <c r="L19" s="24"/>
      <c r="M19" s="9">
        <v>4.5998000000000001</v>
      </c>
      <c r="O19" s="9">
        <v>28.748999999999999</v>
      </c>
      <c r="Q19" s="43"/>
    </row>
    <row r="20" spans="1:18" x14ac:dyDescent="0.25">
      <c r="A20" s="14" t="s">
        <v>38</v>
      </c>
      <c r="B20" s="3">
        <v>35.040199999999999</v>
      </c>
      <c r="C20" s="3">
        <v>0.504</v>
      </c>
      <c r="D20" s="3">
        <v>35.474200000000003</v>
      </c>
      <c r="E20" s="3">
        <f t="shared" si="0"/>
        <v>0.86111111111112026</v>
      </c>
      <c r="F20" s="24">
        <f>AVERAGE(E20:E21)</f>
        <v>0.86199268130406814</v>
      </c>
      <c r="G20" s="24">
        <f>STDEV(E20:E21)/F20</f>
        <v>1.4463330723001482E-3</v>
      </c>
      <c r="H20" s="3">
        <v>35.058700000000002</v>
      </c>
      <c r="I20" s="3">
        <f t="shared" si="1"/>
        <v>4.2626728110605701E-2</v>
      </c>
      <c r="J20" s="22">
        <f t="shared" si="2"/>
        <v>0.95737327188939425</v>
      </c>
      <c r="K20" s="24">
        <f>AVERAGE(J20:J21)</f>
        <v>0.95497624963888494</v>
      </c>
      <c r="L20" s="24">
        <f>STDEV(J20:J21)/K20</f>
        <v>3.5497232284701077E-3</v>
      </c>
      <c r="M20" s="9">
        <v>3.4963000000000002</v>
      </c>
      <c r="N20" s="11">
        <f>AVERAGE(M20:M21)</f>
        <v>3.5139500000000004</v>
      </c>
      <c r="O20" s="9">
        <v>21.852</v>
      </c>
      <c r="P20" s="11">
        <f>AVERAGE(O20:O21)</f>
        <v>21.962</v>
      </c>
      <c r="Q20" s="43">
        <f>STDEV(O20:O21)/P20</f>
        <v>7.0833026072780097E-3</v>
      </c>
      <c r="R20" s="12">
        <f>P20/F20</f>
        <v>25.478174555698924</v>
      </c>
    </row>
    <row r="21" spans="1:18" x14ac:dyDescent="0.25">
      <c r="B21" s="3">
        <v>33.667299999999997</v>
      </c>
      <c r="C21" s="3">
        <v>0.501</v>
      </c>
      <c r="D21" s="3">
        <v>34.099600000000002</v>
      </c>
      <c r="E21" s="3">
        <f t="shared" si="0"/>
        <v>0.86287425149701602</v>
      </c>
      <c r="F21" s="24"/>
      <c r="G21" s="24"/>
      <c r="H21" s="3">
        <v>33.687800000000003</v>
      </c>
      <c r="I21" s="3">
        <f t="shared" si="1"/>
        <v>4.7420772611624508E-2</v>
      </c>
      <c r="J21" s="22">
        <f t="shared" si="2"/>
        <v>0.95257922738837553</v>
      </c>
      <c r="K21" s="24"/>
      <c r="L21" s="24"/>
      <c r="M21" s="9">
        <v>3.5316000000000001</v>
      </c>
      <c r="O21" s="9">
        <v>22.071999999999999</v>
      </c>
      <c r="Q21" s="43"/>
    </row>
    <row r="22" spans="1:18" x14ac:dyDescent="0.25">
      <c r="A22" t="s">
        <v>17</v>
      </c>
      <c r="B22" s="3">
        <v>23.609500000000001</v>
      </c>
      <c r="C22" s="3">
        <v>0.50109999999999999</v>
      </c>
      <c r="D22" s="3">
        <v>24.053899999999999</v>
      </c>
      <c r="E22" s="3">
        <f t="shared" si="0"/>
        <v>0.88684893234882889</v>
      </c>
      <c r="F22" s="24">
        <f>AVERAGE(E22:E23)</f>
        <v>0.88731523755173436</v>
      </c>
      <c r="G22" s="24">
        <f>STDEV(E22:E23)/F22</f>
        <v>7.4320276970977139E-4</v>
      </c>
      <c r="H22" s="3">
        <v>23.6403</v>
      </c>
      <c r="I22" s="3">
        <f t="shared" si="1"/>
        <v>6.9306930693067967E-2</v>
      </c>
      <c r="J22" s="22">
        <f t="shared" si="2"/>
        <v>0.93069306930693207</v>
      </c>
      <c r="K22" s="24">
        <f>AVERAGE(J22:J23)</f>
        <v>0.93110764825921399</v>
      </c>
      <c r="L22" s="24">
        <f>STDEV(J22:J23)/K22</f>
        <v>6.2968355816600107E-4</v>
      </c>
      <c r="M22" s="9">
        <v>1.2535000000000001</v>
      </c>
      <c r="N22" s="11">
        <f>AVERAGE(M22:M23)</f>
        <v>1.2496</v>
      </c>
      <c r="O22" s="9">
        <v>7.8342000000000001</v>
      </c>
      <c r="P22" s="11">
        <f>AVERAGE(O22:O23)</f>
        <v>7.8100000000000005</v>
      </c>
      <c r="Q22" s="43">
        <f>STDEV(O22:O23)/P22</f>
        <v>4.3820701932687448E-3</v>
      </c>
      <c r="R22" s="12">
        <f>P22/F22</f>
        <v>8.8018323922276203</v>
      </c>
    </row>
    <row r="23" spans="1:18" x14ac:dyDescent="0.25">
      <c r="B23" s="3">
        <v>27.221699999999998</v>
      </c>
      <c r="C23" s="3">
        <v>0.50170000000000003</v>
      </c>
      <c r="D23" s="3">
        <v>27.667100000000001</v>
      </c>
      <c r="E23" s="3">
        <f t="shared" si="0"/>
        <v>0.88778154275463994</v>
      </c>
      <c r="F23" s="24"/>
      <c r="G23" s="24"/>
      <c r="H23" s="3">
        <v>27.252199999999998</v>
      </c>
      <c r="I23" s="3">
        <f t="shared" si="1"/>
        <v>6.8477772788504199E-2</v>
      </c>
      <c r="J23" s="22">
        <f t="shared" si="2"/>
        <v>0.9315222272114958</v>
      </c>
      <c r="K23" s="24"/>
      <c r="L23" s="24"/>
      <c r="M23" s="9">
        <v>1.2457</v>
      </c>
      <c r="O23" s="9">
        <v>7.7858000000000001</v>
      </c>
      <c r="Q23" s="43"/>
    </row>
    <row r="24" spans="1:18" x14ac:dyDescent="0.25">
      <c r="A24" t="s">
        <v>59</v>
      </c>
      <c r="B24" s="3">
        <v>26.503699999999998</v>
      </c>
      <c r="C24" s="3">
        <v>0.50239999999999996</v>
      </c>
      <c r="D24" s="3">
        <v>26.962599999999998</v>
      </c>
      <c r="E24" s="3">
        <f t="shared" si="0"/>
        <v>0.91341560509554121</v>
      </c>
      <c r="F24" s="24">
        <f>AVERAGE(E24:E25)</f>
        <v>0.9115156862825915</v>
      </c>
      <c r="G24" s="24">
        <f>STDEV(E24:E25)/F24</f>
        <v>2.9477177333494041E-3</v>
      </c>
      <c r="H24" s="3">
        <v>26.530799999999999</v>
      </c>
      <c r="I24" s="3">
        <f t="shared" si="1"/>
        <v>5.90542601874064E-2</v>
      </c>
      <c r="J24" s="22">
        <f t="shared" si="2"/>
        <v>0.94094573981259355</v>
      </c>
      <c r="K24" s="24">
        <f>AVERAGE(J24:J25)</f>
        <v>0.94158252190892056</v>
      </c>
      <c r="L24" s="24">
        <f>STDEV(J24:J25)/K24</f>
        <v>9.5641736751474042E-4</v>
      </c>
      <c r="M24" s="9">
        <v>4.5541999999999998</v>
      </c>
      <c r="N24" s="11">
        <f>AVERAGE(M24:M25)</f>
        <v>4.5339</v>
      </c>
      <c r="O24" s="9">
        <v>28.463999999999999</v>
      </c>
      <c r="P24" s="11">
        <f>AVERAGE(O24:O25)</f>
        <v>28.337</v>
      </c>
      <c r="Q24" s="43">
        <f>STDEV(O24:O25)/P24</f>
        <v>6.3381840851671496E-3</v>
      </c>
      <c r="R24" s="12">
        <f>P24/F24</f>
        <v>31.087780963557503</v>
      </c>
    </row>
    <row r="25" spans="1:18" x14ac:dyDescent="0.25">
      <c r="B25" s="3">
        <v>25.628499999999999</v>
      </c>
      <c r="C25" s="3">
        <v>0.50229999999999997</v>
      </c>
      <c r="D25" s="3">
        <v>26.0854</v>
      </c>
      <c r="E25" s="3">
        <f t="shared" si="0"/>
        <v>0.90961576746964168</v>
      </c>
      <c r="F25" s="24"/>
      <c r="G25" s="24"/>
      <c r="H25" s="3">
        <v>25.654900000000001</v>
      </c>
      <c r="I25" s="3">
        <f t="shared" si="1"/>
        <v>5.7780695994752385E-2</v>
      </c>
      <c r="J25" s="22">
        <f t="shared" si="2"/>
        <v>0.94221930400524756</v>
      </c>
      <c r="K25" s="24"/>
      <c r="L25" s="24"/>
      <c r="M25" s="9">
        <v>4.5136000000000003</v>
      </c>
      <c r="O25" s="9">
        <v>28.21</v>
      </c>
      <c r="Q25" s="43"/>
    </row>
    <row r="26" spans="1:18" x14ac:dyDescent="0.25">
      <c r="A26" t="s">
        <v>42</v>
      </c>
      <c r="B26" s="3">
        <v>28.975899999999999</v>
      </c>
      <c r="C26" s="3">
        <v>0.50149999999999995</v>
      </c>
      <c r="D26" s="3">
        <v>29.405799999999999</v>
      </c>
      <c r="E26" s="3">
        <f t="shared" si="0"/>
        <v>0.85722831505483543</v>
      </c>
      <c r="F26" s="24">
        <f>AVERAGE(E26:E27)</f>
        <v>0.85793821319342056</v>
      </c>
      <c r="G26" s="24">
        <f>STDEV(E26:E27)/F26</f>
        <v>1.1701863374911448E-3</v>
      </c>
      <c r="H26" s="3">
        <v>29.0014</v>
      </c>
      <c r="I26" s="3">
        <f t="shared" si="1"/>
        <v>5.9316120027915725E-2</v>
      </c>
      <c r="J26" s="22">
        <f t="shared" si="2"/>
        <v>0.94068387997208425</v>
      </c>
      <c r="K26" s="24">
        <f>AVERAGE(J26:J27)</f>
        <v>0.94105275267416266</v>
      </c>
      <c r="L26" s="24">
        <f>STDEV(J26:J27)/K26</f>
        <v>5.5434169507087192E-4</v>
      </c>
      <c r="M26" s="9">
        <v>4.7145999999999999</v>
      </c>
      <c r="N26" s="11">
        <f>AVERAGE(M26:M27)</f>
        <v>4.7179500000000001</v>
      </c>
      <c r="O26" s="9">
        <v>29.466000000000001</v>
      </c>
      <c r="P26" s="11">
        <f>AVERAGE(O26:O27)</f>
        <v>29.487000000000002</v>
      </c>
      <c r="Q26" s="43">
        <f>STDEV(O26:O27)/P26</f>
        <v>1.0071721372073661E-3</v>
      </c>
      <c r="R26" s="12">
        <f>P26/F26</f>
        <v>34.36960791179051</v>
      </c>
    </row>
    <row r="27" spans="1:18" x14ac:dyDescent="0.25">
      <c r="B27" s="3">
        <v>34.598399999999998</v>
      </c>
      <c r="C27" s="3">
        <v>0.503</v>
      </c>
      <c r="D27" s="3">
        <v>35.030299999999997</v>
      </c>
      <c r="E27" s="3">
        <f t="shared" si="0"/>
        <v>0.85864811133200569</v>
      </c>
      <c r="F27" s="24"/>
      <c r="G27" s="24"/>
      <c r="H27" s="3">
        <v>34.623699999999999</v>
      </c>
      <c r="I27" s="3">
        <f t="shared" si="1"/>
        <v>5.8578374623758971E-2</v>
      </c>
      <c r="J27" s="22">
        <f t="shared" si="2"/>
        <v>0.94142162537624108</v>
      </c>
      <c r="K27" s="24"/>
      <c r="L27" s="24"/>
      <c r="M27" s="9">
        <v>4.7213000000000003</v>
      </c>
      <c r="O27" s="9">
        <v>29.507999999999999</v>
      </c>
      <c r="Q27" s="43"/>
    </row>
    <row r="28" spans="1:18" x14ac:dyDescent="0.25">
      <c r="A28" s="19" t="s">
        <v>63</v>
      </c>
      <c r="B28" s="3">
        <v>23.981100000000001</v>
      </c>
      <c r="C28" s="3">
        <v>0.50090000000000001</v>
      </c>
      <c r="D28" s="3">
        <v>24.428699999999999</v>
      </c>
      <c r="E28" s="3">
        <f t="shared" si="0"/>
        <v>0.89359153523656976</v>
      </c>
      <c r="F28" s="24">
        <f>AVERAGE(E28:E29)</f>
        <v>0.89737253770579395</v>
      </c>
      <c r="G28" s="24">
        <f>STDEV(E28:E29)/F28</f>
        <v>5.958667940756719E-3</v>
      </c>
      <c r="H28" s="3">
        <v>24.0029</v>
      </c>
      <c r="I28" s="3">
        <f t="shared" si="1"/>
        <v>4.8704200178728861E-2</v>
      </c>
      <c r="J28" s="22">
        <f t="shared" si="2"/>
        <v>0.9512957998212711</v>
      </c>
      <c r="K28" s="24">
        <f>AVERAGE(J28:J29)</f>
        <v>0.95004648741891273</v>
      </c>
      <c r="L28" s="24">
        <f>STDEV(J28:J29)/K28</f>
        <v>1.8596927270961544E-3</v>
      </c>
      <c r="M28" s="9">
        <v>4.7756999999999996</v>
      </c>
      <c r="N28" s="11">
        <f>AVERAGE(M28:M29)</f>
        <v>4.7599499999999999</v>
      </c>
      <c r="O28" s="9">
        <v>29.847999999999999</v>
      </c>
      <c r="P28" s="11">
        <f>AVERAGE(O28:O29)</f>
        <v>29.749499999999998</v>
      </c>
      <c r="Q28" s="43">
        <f>STDEV(O28:O29)/P28</f>
        <v>4.6824328440393716E-3</v>
      </c>
      <c r="R28" s="12">
        <f>P28/F28</f>
        <v>33.15178340096859</v>
      </c>
    </row>
    <row r="29" spans="1:18" x14ac:dyDescent="0.25">
      <c r="B29" s="3">
        <v>22.7075</v>
      </c>
      <c r="C29" s="3">
        <v>0.50280000000000002</v>
      </c>
      <c r="D29" s="3">
        <v>23.160599999999999</v>
      </c>
      <c r="E29" s="3">
        <f t="shared" si="0"/>
        <v>0.90115354017501814</v>
      </c>
      <c r="F29" s="24"/>
      <c r="G29" s="24"/>
      <c r="H29" s="3">
        <v>22.730699999999999</v>
      </c>
      <c r="I29" s="3">
        <f t="shared" si="1"/>
        <v>5.1202824983445736E-2</v>
      </c>
      <c r="J29" s="22">
        <f t="shared" si="2"/>
        <v>0.94879717501655425</v>
      </c>
      <c r="K29" s="24"/>
      <c r="L29" s="24"/>
      <c r="M29" s="9">
        <v>4.7442000000000002</v>
      </c>
      <c r="O29" s="9">
        <v>29.651</v>
      </c>
      <c r="Q29" s="43"/>
    </row>
    <row r="30" spans="1:18" x14ac:dyDescent="0.25">
      <c r="A30" t="s">
        <v>52</v>
      </c>
      <c r="B30" s="3">
        <v>34.2532</v>
      </c>
      <c r="C30" s="3">
        <v>0.50249999999999995</v>
      </c>
      <c r="D30" s="3">
        <v>34.711500000000001</v>
      </c>
      <c r="E30" s="3">
        <f t="shared" si="0"/>
        <v>0.91203980099502746</v>
      </c>
      <c r="F30" s="24">
        <f>AVERAGE(E30:E31)</f>
        <v>0.91427039751540495</v>
      </c>
      <c r="G30" s="24">
        <f>STDEV(E30:E31)/F30</f>
        <v>3.4503357648598184E-3</v>
      </c>
      <c r="H30" s="3">
        <v>34.271700000000003</v>
      </c>
      <c r="I30" s="3">
        <f t="shared" si="1"/>
        <v>4.0366572114342178E-2</v>
      </c>
      <c r="J30" s="22">
        <f t="shared" si="2"/>
        <v>0.95963342788565786</v>
      </c>
      <c r="K30" s="24">
        <f>AVERAGE(J30:J31)</f>
        <v>0.96430695255454402</v>
      </c>
      <c r="L30" s="24">
        <f>STDEV(J30:J31)/K30</f>
        <v>6.8540021964118118E-3</v>
      </c>
      <c r="M30" s="9">
        <v>1.0359</v>
      </c>
      <c r="N30" s="11">
        <f>AVERAGE(M30:M31)</f>
        <v>1.03085</v>
      </c>
      <c r="O30" s="9">
        <v>6.4745999999999997</v>
      </c>
      <c r="P30" s="11">
        <f>AVERAGE(O30:O31)</f>
        <v>6.4428000000000001</v>
      </c>
      <c r="Q30" s="43">
        <f>STDEV(O30:O31)/P30</f>
        <v>6.9801935933855603E-3</v>
      </c>
      <c r="R30" s="12">
        <f>P30/F30</f>
        <v>7.0469305552370161</v>
      </c>
    </row>
    <row r="31" spans="1:18" x14ac:dyDescent="0.25">
      <c r="B31" s="3">
        <v>33.740400000000001</v>
      </c>
      <c r="C31" s="3">
        <v>0.503</v>
      </c>
      <c r="D31" s="3">
        <v>34.2014</v>
      </c>
      <c r="E31" s="3">
        <f t="shared" si="0"/>
        <v>0.91650099403578233</v>
      </c>
      <c r="F31" s="24"/>
      <c r="G31" s="24"/>
      <c r="H31" s="3">
        <v>33.7547</v>
      </c>
      <c r="I31" s="3">
        <f t="shared" si="1"/>
        <v>3.1019522776569834E-2</v>
      </c>
      <c r="J31" s="22">
        <f t="shared" si="2"/>
        <v>0.96898047722343017</v>
      </c>
      <c r="K31" s="24"/>
      <c r="L31" s="24"/>
      <c r="M31" s="9">
        <v>1.0258</v>
      </c>
      <c r="O31" s="9">
        <v>6.4109999999999996</v>
      </c>
      <c r="Q31" s="43"/>
    </row>
    <row r="32" spans="1:18" x14ac:dyDescent="0.25">
      <c r="A32" t="s">
        <v>32</v>
      </c>
      <c r="B32" s="3">
        <v>31.4937</v>
      </c>
      <c r="C32" s="3">
        <v>0.50060000000000004</v>
      </c>
      <c r="D32" s="3">
        <v>31.939399999999999</v>
      </c>
      <c r="E32" s="3">
        <f t="shared" si="0"/>
        <v>0.89033160207750417</v>
      </c>
      <c r="F32" s="24">
        <f>AVERAGE(E32:E33)</f>
        <v>0.89070542668590624</v>
      </c>
      <c r="G32" s="24">
        <f>STDEV(E32:E33)/F32</f>
        <v>5.9353835208794778E-4</v>
      </c>
      <c r="H32" s="3">
        <v>31.523</v>
      </c>
      <c r="I32" s="3">
        <f t="shared" si="1"/>
        <v>6.5739286515591883E-2</v>
      </c>
      <c r="J32" s="22">
        <f t="shared" si="2"/>
        <v>0.93426071348440809</v>
      </c>
      <c r="K32" s="24">
        <f>AVERAGE(J32:J33)</f>
        <v>0.93294041260812222</v>
      </c>
      <c r="L32" s="24">
        <f>STDEV(J32:J33)/K32</f>
        <v>2.0014004972049491E-3</v>
      </c>
      <c r="M32" s="9">
        <v>2.2237</v>
      </c>
      <c r="N32" s="11">
        <f>AVERAGE(M32:M33)</f>
        <v>2.2546499999999998</v>
      </c>
      <c r="O32" s="9">
        <v>13.898</v>
      </c>
      <c r="P32" s="11">
        <f>AVERAGE(O32:O33)</f>
        <v>14.0915</v>
      </c>
      <c r="Q32" s="43">
        <f>STDEV(O32:O33)/P32</f>
        <v>1.9419531229407389E-2</v>
      </c>
      <c r="R32" s="12">
        <f>P32/F32</f>
        <v>15.820606429255712</v>
      </c>
    </row>
    <row r="33" spans="2:17" x14ac:dyDescent="0.25">
      <c r="B33" s="3">
        <v>30.456499999999998</v>
      </c>
      <c r="C33" s="3">
        <v>0.50219999999999998</v>
      </c>
      <c r="D33" s="3">
        <v>30.904</v>
      </c>
      <c r="E33" s="3">
        <f t="shared" si="0"/>
        <v>0.89107925129430821</v>
      </c>
      <c r="F33" s="24"/>
      <c r="G33" s="24"/>
      <c r="H33" s="3">
        <v>30.487100000000002</v>
      </c>
      <c r="I33" s="3">
        <f t="shared" si="1"/>
        <v>6.8379888268163547E-2</v>
      </c>
      <c r="J33" s="22">
        <f t="shared" si="2"/>
        <v>0.93162011173183645</v>
      </c>
      <c r="K33" s="24"/>
      <c r="L33" s="24"/>
      <c r="M33" s="9">
        <v>2.2856000000000001</v>
      </c>
      <c r="O33" s="9">
        <v>14.285</v>
      </c>
      <c r="Q33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N28" sqref="N28"/>
    </sheetView>
  </sheetViews>
  <sheetFormatPr defaultRowHeight="15" x14ac:dyDescent="0.25"/>
  <cols>
    <col min="1" max="1" width="16.5703125" style="19" bestFit="1" customWidth="1"/>
    <col min="2" max="2" width="9.140625" style="3"/>
    <col min="5" max="5" width="12.7109375" bestFit="1" customWidth="1"/>
    <col min="6" max="6" width="9.28515625" style="54" bestFit="1" customWidth="1"/>
    <col min="7" max="7" width="9.85546875" bestFit="1" customWidth="1"/>
    <col min="11" max="11" width="10" style="54" bestFit="1" customWidth="1"/>
    <col min="12" max="12" width="9.85546875" bestFit="1" customWidth="1"/>
    <col min="14" max="14" width="9.140625" style="54"/>
    <col min="15" max="16" width="9.140625" style="5"/>
    <col min="17" max="17" width="12" style="3" bestFit="1" customWidth="1"/>
    <col min="18" max="18" width="9.140625" style="54"/>
  </cols>
  <sheetData>
    <row r="1" spans="1:19" x14ac:dyDescent="0.25">
      <c r="A1" s="19" t="s">
        <v>0</v>
      </c>
      <c r="B1" s="3" t="s">
        <v>1</v>
      </c>
      <c r="C1" t="s">
        <v>2</v>
      </c>
      <c r="D1" t="s">
        <v>3</v>
      </c>
      <c r="E1" t="s">
        <v>4</v>
      </c>
      <c r="F1" s="54" t="s">
        <v>5</v>
      </c>
      <c r="G1" t="s">
        <v>6</v>
      </c>
      <c r="H1" t="s">
        <v>7</v>
      </c>
      <c r="I1" t="s">
        <v>8</v>
      </c>
      <c r="J1" t="s">
        <v>67</v>
      </c>
      <c r="K1" s="54" t="s">
        <v>64</v>
      </c>
      <c r="L1" t="s">
        <v>6</v>
      </c>
      <c r="M1" t="s">
        <v>10</v>
      </c>
      <c r="N1" s="54" t="s">
        <v>11</v>
      </c>
      <c r="O1" s="5" t="s">
        <v>12</v>
      </c>
      <c r="P1" s="5" t="s">
        <v>13</v>
      </c>
      <c r="Q1" s="3" t="s">
        <v>6</v>
      </c>
      <c r="R1" s="54" t="s">
        <v>14</v>
      </c>
    </row>
    <row r="2" spans="1:19" x14ac:dyDescent="0.25">
      <c r="A2" s="44" t="s">
        <v>19</v>
      </c>
      <c r="B2" s="11">
        <v>35.747399999999999</v>
      </c>
      <c r="C2" s="9">
        <v>0.502</v>
      </c>
      <c r="D2" s="9">
        <v>36.194499999999998</v>
      </c>
      <c r="E2" s="9">
        <f>(D2-B2)/C2</f>
        <v>0.89063745019920104</v>
      </c>
      <c r="F2" s="55">
        <f>AVERAGE(E2:E3)</f>
        <v>0.89169033594489644</v>
      </c>
      <c r="G2" s="10">
        <f>STDEV(E2:E3)/F2</f>
        <v>1.6698681606925907E-3</v>
      </c>
      <c r="H2" s="9">
        <v>35.771000000000001</v>
      </c>
      <c r="I2" s="11">
        <f>(H2-B2)/(C2*E2)</f>
        <v>5.2784611943641015E-2</v>
      </c>
      <c r="J2" s="11">
        <f>1-I2</f>
        <v>0.94721538805635896</v>
      </c>
      <c r="K2" s="55">
        <f>AVERAGE(J2:J3)</f>
        <v>0.94625173154492437</v>
      </c>
      <c r="L2" s="10">
        <f>STDEV(J2:J3)/K2</f>
        <v>1.4402257480837909E-3</v>
      </c>
      <c r="M2">
        <v>5.5530999999999997</v>
      </c>
      <c r="N2" s="54">
        <f>AVERAGE(M2:M3)</f>
        <v>5.5251000000000001</v>
      </c>
      <c r="O2" s="5">
        <v>34.707000000000001</v>
      </c>
      <c r="P2" s="12">
        <f>AVERAGE(O2:O3)</f>
        <v>34.531999999999996</v>
      </c>
      <c r="Q2" s="31">
        <f>STDEV(O2:O3)/P2</f>
        <v>7.1668994965623962E-3</v>
      </c>
      <c r="R2" s="12">
        <f>P2/F2</f>
        <v>38.726448642518385</v>
      </c>
      <c r="S2" s="9"/>
    </row>
    <row r="3" spans="1:19" x14ac:dyDescent="0.25">
      <c r="A3" s="44"/>
      <c r="B3" s="11">
        <v>36.756999999999998</v>
      </c>
      <c r="C3" s="9">
        <v>0.50160000000000005</v>
      </c>
      <c r="D3" s="9">
        <v>37.204799999999999</v>
      </c>
      <c r="E3" s="9">
        <f t="shared" ref="E3:E31" si="0">(D3-B3)/C3</f>
        <v>0.89274322169059173</v>
      </c>
      <c r="F3" s="55"/>
      <c r="G3" s="10"/>
      <c r="H3" s="9">
        <v>36.781500000000001</v>
      </c>
      <c r="I3" s="11">
        <f t="shared" ref="I3:I29" si="1">(H3-B3)/(C3*E3)</f>
        <v>5.4711924966510159E-2</v>
      </c>
      <c r="J3" s="11">
        <f t="shared" ref="J3:J29" si="2">1-I3</f>
        <v>0.94528807503348988</v>
      </c>
      <c r="K3" s="55"/>
      <c r="L3" s="10"/>
      <c r="M3">
        <v>5.4970999999999997</v>
      </c>
      <c r="O3" s="5">
        <v>34.356999999999999</v>
      </c>
      <c r="P3" s="12"/>
      <c r="Q3" s="31"/>
      <c r="R3" s="57"/>
      <c r="S3" s="9"/>
    </row>
    <row r="4" spans="1:19" x14ac:dyDescent="0.25">
      <c r="A4" t="s">
        <v>42</v>
      </c>
      <c r="B4" s="11">
        <v>37.030200000000001</v>
      </c>
      <c r="C4" s="9">
        <v>0.50109999999999999</v>
      </c>
      <c r="D4" s="9">
        <v>37.4604</v>
      </c>
      <c r="E4" s="9">
        <f t="shared" si="0"/>
        <v>0.85851127519457049</v>
      </c>
      <c r="F4" s="55">
        <f>AVERAGE(E4:E5)</f>
        <v>0.86073528009976785</v>
      </c>
      <c r="G4" s="10">
        <f>STDEV(E4:E5)/F4</f>
        <v>3.6541059399235495E-3</v>
      </c>
      <c r="H4" s="9">
        <v>37.055599999999998</v>
      </c>
      <c r="I4" s="11">
        <f t="shared" si="1"/>
        <v>5.9042305904225226E-2</v>
      </c>
      <c r="J4" s="11">
        <f t="shared" si="2"/>
        <v>0.94095769409577479</v>
      </c>
      <c r="K4" s="55">
        <f>AVERAGE(J4:J5)</f>
        <v>0.93929357662210555</v>
      </c>
      <c r="L4" s="10">
        <f>STDEV(J4:J5)/K4</f>
        <v>2.5055185718488391E-3</v>
      </c>
      <c r="M4">
        <v>5.0019999999999998</v>
      </c>
      <c r="N4" s="54">
        <f>AVERAGE(M4:M5)</f>
        <v>4.9776499999999997</v>
      </c>
      <c r="O4" s="5">
        <v>31.263000000000002</v>
      </c>
      <c r="P4" s="12">
        <f>AVERAGE(O4:O5)</f>
        <v>31.110500000000002</v>
      </c>
      <c r="Q4" s="31">
        <f>STDEV(O4:O5)/P4</f>
        <v>6.9323080073254786E-3</v>
      </c>
      <c r="R4" s="12">
        <f>P4/F4</f>
        <v>36.144097632891246</v>
      </c>
      <c r="S4" s="9"/>
    </row>
    <row r="5" spans="1:19" x14ac:dyDescent="0.25">
      <c r="A5" s="44"/>
      <c r="B5" s="11">
        <v>34.895899999999997</v>
      </c>
      <c r="C5" s="9">
        <v>0.50349999999999995</v>
      </c>
      <c r="D5" s="9">
        <v>35.330399999999997</v>
      </c>
      <c r="E5" s="9">
        <f t="shared" si="0"/>
        <v>0.8629592850049651</v>
      </c>
      <c r="F5" s="55"/>
      <c r="G5" s="10"/>
      <c r="H5" s="9">
        <v>34.923000000000002</v>
      </c>
      <c r="I5" s="11">
        <f t="shared" si="1"/>
        <v>6.2370540851563523E-2</v>
      </c>
      <c r="J5" s="11">
        <f t="shared" si="2"/>
        <v>0.93762945914843643</v>
      </c>
      <c r="K5" s="55"/>
      <c r="L5" s="10"/>
      <c r="M5">
        <v>4.9532999999999996</v>
      </c>
      <c r="O5" s="5">
        <v>30.957999999999998</v>
      </c>
      <c r="P5" s="12"/>
      <c r="Q5" s="31"/>
      <c r="R5" s="57"/>
      <c r="S5" s="9"/>
    </row>
    <row r="6" spans="1:19" x14ac:dyDescent="0.25">
      <c r="A6" s="45" t="s">
        <v>66</v>
      </c>
      <c r="B6" s="11">
        <v>33.945700000000002</v>
      </c>
      <c r="C6" s="9">
        <v>0.50180000000000002</v>
      </c>
      <c r="D6" s="9">
        <v>34.390900000000002</v>
      </c>
      <c r="E6" s="9">
        <f t="shared" si="0"/>
        <v>0.88720605819051379</v>
      </c>
      <c r="F6" s="55">
        <f>AVERAGE(E6:E7)</f>
        <v>0.88655136342599583</v>
      </c>
      <c r="G6" s="10">
        <f>STDEV(E6:E7)/F6</f>
        <v>1.0443593607684367E-3</v>
      </c>
      <c r="H6" s="9">
        <v>33.970799999999997</v>
      </c>
      <c r="I6" s="11">
        <f t="shared" si="1"/>
        <v>5.6379155435747536E-2</v>
      </c>
      <c r="J6" s="11">
        <f t="shared" si="2"/>
        <v>0.94362084456425244</v>
      </c>
      <c r="K6" s="55">
        <f>AVERAGE(J6:J7)</f>
        <v>0.94737898792050079</v>
      </c>
      <c r="L6" s="10">
        <f>STDEV(J6:J7)/K6</f>
        <v>5.6100223580162799E-3</v>
      </c>
      <c r="M6">
        <v>4.9595000000000002</v>
      </c>
      <c r="N6" s="54">
        <f>AVERAGE(M6:M7)</f>
        <v>4.9536999999999995</v>
      </c>
      <c r="O6" s="5">
        <v>30.997</v>
      </c>
      <c r="P6" s="12">
        <f>AVERAGE(O6:O7)</f>
        <v>30.9605</v>
      </c>
      <c r="Q6" s="31">
        <f>STDEV(O6:O7)/P6</f>
        <v>1.6672468153491788E-3</v>
      </c>
      <c r="R6" s="12">
        <f>P6/F6</f>
        <v>34.92239849517123</v>
      </c>
      <c r="S6" s="9"/>
    </row>
    <row r="7" spans="1:19" x14ac:dyDescent="0.25">
      <c r="A7" s="44"/>
      <c r="B7" s="11">
        <v>34.369500000000002</v>
      </c>
      <c r="C7" s="9">
        <v>0.50129999999999997</v>
      </c>
      <c r="D7" s="9">
        <v>34.813600000000001</v>
      </c>
      <c r="E7" s="9">
        <f t="shared" si="0"/>
        <v>0.88589666866147787</v>
      </c>
      <c r="F7" s="55"/>
      <c r="G7" s="10"/>
      <c r="H7" s="9">
        <v>34.391199999999998</v>
      </c>
      <c r="I7" s="11">
        <f t="shared" si="1"/>
        <v>4.8862868723250776E-2</v>
      </c>
      <c r="J7" s="11">
        <f t="shared" si="2"/>
        <v>0.95113713127674926</v>
      </c>
      <c r="K7" s="55"/>
      <c r="L7" s="10"/>
      <c r="M7">
        <v>4.9478999999999997</v>
      </c>
      <c r="O7" s="5">
        <v>30.923999999999999</v>
      </c>
      <c r="P7" s="12"/>
      <c r="Q7" s="31"/>
      <c r="R7" s="57"/>
      <c r="S7" s="9"/>
    </row>
    <row r="8" spans="1:19" x14ac:dyDescent="0.25">
      <c r="A8" s="44" t="s">
        <v>18</v>
      </c>
      <c r="B8" s="11">
        <v>37.4039</v>
      </c>
      <c r="C8" s="9">
        <v>0.50329999999999997</v>
      </c>
      <c r="D8" s="9">
        <v>37.8521</v>
      </c>
      <c r="E8" s="9">
        <f t="shared" si="0"/>
        <v>0.89052255116232859</v>
      </c>
      <c r="F8" s="55">
        <f>AVERAGE(E8:E9)</f>
        <v>0.88963914656179166</v>
      </c>
      <c r="G8" s="10">
        <f>STDEV(E8:E9)/F8</f>
        <v>1.4043028254437752E-3</v>
      </c>
      <c r="H8" s="9">
        <v>37.441200000000002</v>
      </c>
      <c r="I8" s="11">
        <f t="shared" si="1"/>
        <v>8.3221775992864552E-2</v>
      </c>
      <c r="J8" s="11">
        <f t="shared" si="2"/>
        <v>0.91677822400713549</v>
      </c>
      <c r="K8" s="55">
        <f>AVERAGE(J8:J9)</f>
        <v>0.91625428054289204</v>
      </c>
      <c r="L8" s="10">
        <f>STDEV(J8:J9)/K8</f>
        <v>8.0869248721085853E-4</v>
      </c>
      <c r="M8">
        <v>1.1403000000000001</v>
      </c>
      <c r="N8" s="54">
        <f>AVERAGE(M8:M9)</f>
        <v>1.1720999999999999</v>
      </c>
      <c r="O8" s="5">
        <v>7.1265999999999998</v>
      </c>
      <c r="P8" s="12">
        <f>AVERAGE(O8:O9)</f>
        <v>7.3254999999999999</v>
      </c>
      <c r="Q8" s="31">
        <f>STDEV(O8:O9)/P8</f>
        <v>3.8398345171798333E-2</v>
      </c>
      <c r="R8" s="12">
        <f>P8/F8</f>
        <v>8.2342374751729661</v>
      </c>
      <c r="S8" s="9"/>
    </row>
    <row r="9" spans="1:19" x14ac:dyDescent="0.25">
      <c r="A9" s="44"/>
      <c r="B9" s="11">
        <v>35.929299999999998</v>
      </c>
      <c r="C9" s="9">
        <v>0.50070000000000003</v>
      </c>
      <c r="D9" s="9">
        <v>36.374299999999998</v>
      </c>
      <c r="E9" s="9">
        <f t="shared" si="0"/>
        <v>0.88875574196125473</v>
      </c>
      <c r="F9" s="55"/>
      <c r="G9" s="10"/>
      <c r="H9" s="9">
        <v>35.966799999999999</v>
      </c>
      <c r="I9" s="11">
        <f t="shared" si="1"/>
        <v>8.4269662921351449E-2</v>
      </c>
      <c r="J9" s="11">
        <f t="shared" si="2"/>
        <v>0.91573033707864859</v>
      </c>
      <c r="K9" s="55"/>
      <c r="L9" s="10"/>
      <c r="M9">
        <v>1.2039</v>
      </c>
      <c r="O9" s="5">
        <v>7.5244</v>
      </c>
      <c r="P9" s="12"/>
      <c r="Q9" s="31"/>
      <c r="R9" s="57"/>
      <c r="S9" s="9"/>
    </row>
    <row r="10" spans="1:19" s="28" customFormat="1" x14ac:dyDescent="0.25">
      <c r="A10" s="46" t="s">
        <v>32</v>
      </c>
      <c r="B10" s="47">
        <v>24.046099999999999</v>
      </c>
      <c r="C10" s="48">
        <v>0.50309999999999999</v>
      </c>
      <c r="D10" s="48">
        <v>24.4998</v>
      </c>
      <c r="E10" s="48">
        <f t="shared" si="0"/>
        <v>0.90180878552971844</v>
      </c>
      <c r="F10" s="56">
        <f>AVERAGE(E10:E11)</f>
        <v>0.90138267096334257</v>
      </c>
      <c r="G10" s="49">
        <f>STDEV(E10:E11)/F10</f>
        <v>6.6854735320057178E-4</v>
      </c>
      <c r="H10" s="48">
        <v>24.072500000000002</v>
      </c>
      <c r="I10" s="47">
        <f t="shared" si="1"/>
        <v>5.8188230108006049E-2</v>
      </c>
      <c r="J10" s="47">
        <f t="shared" si="2"/>
        <v>0.941811769891994</v>
      </c>
      <c r="K10" s="56">
        <f>AVERAGE(J10:J11)</f>
        <v>0.9410452346473932</v>
      </c>
      <c r="L10" s="49">
        <f>STDEV(J10:J11)/K10</f>
        <v>1.151957949564126E-3</v>
      </c>
      <c r="M10" s="28">
        <v>1.9167000000000001</v>
      </c>
      <c r="N10" s="59">
        <f>AVERAGE(M10:M11)</f>
        <v>1.9266000000000001</v>
      </c>
      <c r="O10" s="58">
        <v>11.98</v>
      </c>
      <c r="P10" s="51">
        <f>AVERAGE(O10:O11)</f>
        <v>12.041499999999999</v>
      </c>
      <c r="Q10" s="50">
        <f>STDEV(O10:O11)/P10</f>
        <v>7.2228654308802787E-3</v>
      </c>
      <c r="R10" s="51">
        <f>P10/F10</f>
        <v>13.358921119629226</v>
      </c>
      <c r="S10" s="48"/>
    </row>
    <row r="11" spans="1:19" s="28" customFormat="1" x14ac:dyDescent="0.25">
      <c r="A11" s="46"/>
      <c r="B11" s="47">
        <v>22.086400000000001</v>
      </c>
      <c r="C11" s="48">
        <v>0.50180000000000002</v>
      </c>
      <c r="D11" s="48">
        <v>22.538499999999999</v>
      </c>
      <c r="E11" s="48">
        <f t="shared" si="0"/>
        <v>0.90095655639696681</v>
      </c>
      <c r="F11" s="56"/>
      <c r="G11" s="49"/>
      <c r="H11" s="48">
        <v>22.113399999999999</v>
      </c>
      <c r="I11" s="47">
        <f t="shared" si="1"/>
        <v>5.9721300597207684E-2</v>
      </c>
      <c r="J11" s="47">
        <f t="shared" si="2"/>
        <v>0.9402786994027923</v>
      </c>
      <c r="K11" s="56"/>
      <c r="L11" s="49"/>
      <c r="M11" s="28">
        <v>1.9365000000000001</v>
      </c>
      <c r="N11" s="59"/>
      <c r="O11" s="58">
        <v>12.103</v>
      </c>
      <c r="P11" s="51"/>
      <c r="Q11" s="50"/>
      <c r="R11" s="60"/>
      <c r="S11" s="48"/>
    </row>
    <row r="12" spans="1:19" s="28" customFormat="1" x14ac:dyDescent="0.25">
      <c r="A12" s="26" t="s">
        <v>43</v>
      </c>
      <c r="B12" s="47">
        <v>23.686800000000002</v>
      </c>
      <c r="C12" s="48">
        <v>0.50190000000000001</v>
      </c>
      <c r="D12" s="48">
        <v>24.157299999999999</v>
      </c>
      <c r="E12" s="48">
        <f t="shared" si="0"/>
        <v>0.9374377366009119</v>
      </c>
      <c r="F12" s="56">
        <f>AVERAGE(E12:E13)</f>
        <v>0.93564532713338777</v>
      </c>
      <c r="G12" s="49">
        <f>STDEV(E12:E13)/F12</f>
        <v>2.7091994207515133E-3</v>
      </c>
      <c r="H12" s="48">
        <v>23.694299999999998</v>
      </c>
      <c r="I12" s="47">
        <f t="shared" si="1"/>
        <v>1.5940488841650943E-2</v>
      </c>
      <c r="J12" s="47">
        <f t="shared" si="2"/>
        <v>0.98405951115834911</v>
      </c>
      <c r="K12" s="56">
        <f>AVERAGE(J12:J13)</f>
        <v>0.98304195331082633</v>
      </c>
      <c r="L12" s="49">
        <f>STDEV(J12:J13)/K12</f>
        <v>1.463868458125507E-3</v>
      </c>
      <c r="M12" s="28">
        <v>1.3095000000000001</v>
      </c>
      <c r="N12" s="59">
        <f>AVERAGE(M12:M13)</f>
        <v>1.3286</v>
      </c>
      <c r="O12" s="58">
        <v>8.1842000000000006</v>
      </c>
      <c r="P12" s="51">
        <f>AVERAGE(O12:O13)</f>
        <v>8.3036999999999992</v>
      </c>
      <c r="Q12" s="50">
        <f>STDEV(O12:O13)/P12</f>
        <v>2.0352194889457009E-2</v>
      </c>
      <c r="R12" s="51">
        <f>P12/F12</f>
        <v>8.8748372478284221</v>
      </c>
      <c r="S12" s="48"/>
    </row>
    <row r="13" spans="1:19" s="28" customFormat="1" x14ac:dyDescent="0.25">
      <c r="A13" s="46"/>
      <c r="B13" s="47">
        <v>25.171500000000002</v>
      </c>
      <c r="C13" s="48">
        <v>0.50039999999999996</v>
      </c>
      <c r="D13" s="48">
        <v>25.6388</v>
      </c>
      <c r="E13" s="48">
        <f t="shared" si="0"/>
        <v>0.93385291766586354</v>
      </c>
      <c r="F13" s="56"/>
      <c r="G13" s="49"/>
      <c r="H13" s="48">
        <v>25.1799</v>
      </c>
      <c r="I13" s="47">
        <f t="shared" si="1"/>
        <v>1.7975604536696388E-2</v>
      </c>
      <c r="J13" s="47">
        <f t="shared" si="2"/>
        <v>0.98202439546330367</v>
      </c>
      <c r="K13" s="56"/>
      <c r="L13" s="49"/>
      <c r="M13" s="28">
        <v>1.3476999999999999</v>
      </c>
      <c r="N13" s="59"/>
      <c r="O13" s="58">
        <v>8.4231999999999996</v>
      </c>
      <c r="P13" s="51"/>
      <c r="Q13" s="50"/>
      <c r="R13" s="60"/>
      <c r="S13" s="48"/>
    </row>
    <row r="14" spans="1:19" s="28" customFormat="1" x14ac:dyDescent="0.25">
      <c r="A14" s="52" t="s">
        <v>38</v>
      </c>
      <c r="B14" s="47">
        <v>25.352900000000002</v>
      </c>
      <c r="C14" s="48">
        <v>0.50270000000000004</v>
      </c>
      <c r="D14" s="48">
        <v>25.8018</v>
      </c>
      <c r="E14" s="48">
        <f t="shared" si="0"/>
        <v>0.89297791923612146</v>
      </c>
      <c r="F14" s="56">
        <f>AVERAGE(E14:E15)</f>
        <v>0.89054490367400629</v>
      </c>
      <c r="G14" s="49">
        <f>STDEV(E14:E15)/F14</f>
        <v>3.8637059077120017E-3</v>
      </c>
      <c r="H14" s="48">
        <v>25.3809</v>
      </c>
      <c r="I14" s="47">
        <f t="shared" si="1"/>
        <v>6.2374693695697925E-2</v>
      </c>
      <c r="J14" s="47">
        <f t="shared" si="2"/>
        <v>0.93762530630430208</v>
      </c>
      <c r="K14" s="56">
        <f>AVERAGE(J14:J15)</f>
        <v>0.93799150579557056</v>
      </c>
      <c r="L14" s="49">
        <f>STDEV(J14:J15)/K14</f>
        <v>5.5212044446697052E-4</v>
      </c>
      <c r="M14" s="28">
        <v>3.4647000000000001</v>
      </c>
      <c r="N14" s="59">
        <f>AVERAGE(M14:M15)</f>
        <v>3.4933000000000001</v>
      </c>
      <c r="O14" s="58">
        <v>21.655000000000001</v>
      </c>
      <c r="P14" s="51">
        <f>AVERAGE(O14:O15)</f>
        <v>21.833500000000001</v>
      </c>
      <c r="Q14" s="50">
        <f>STDEV(O14:O15)/P14</f>
        <v>1.156191727774278E-2</v>
      </c>
      <c r="R14" s="51">
        <f>P14/F14</f>
        <v>24.517011899034337</v>
      </c>
      <c r="S14" s="48"/>
    </row>
    <row r="15" spans="1:19" s="28" customFormat="1" x14ac:dyDescent="0.25">
      <c r="A15" s="46"/>
      <c r="B15" s="47">
        <v>27.1724</v>
      </c>
      <c r="C15" s="48">
        <v>0.50049999999999994</v>
      </c>
      <c r="D15" s="48">
        <v>27.616900000000001</v>
      </c>
      <c r="E15" s="48">
        <f t="shared" si="0"/>
        <v>0.88811188811189112</v>
      </c>
      <c r="F15" s="56"/>
      <c r="G15" s="49"/>
      <c r="H15" s="48">
        <v>27.1998</v>
      </c>
      <c r="I15" s="47">
        <f t="shared" si="1"/>
        <v>6.1642294713160857E-2</v>
      </c>
      <c r="J15" s="47">
        <f t="shared" si="2"/>
        <v>0.93835770528683915</v>
      </c>
      <c r="K15" s="56"/>
      <c r="L15" s="49"/>
      <c r="M15" s="28">
        <v>3.5219</v>
      </c>
      <c r="N15" s="59"/>
      <c r="O15" s="58">
        <v>22.012</v>
      </c>
      <c r="P15" s="51"/>
      <c r="Q15" s="50"/>
      <c r="R15" s="60"/>
      <c r="S15" s="48"/>
    </row>
    <row r="16" spans="1:19" s="28" customFormat="1" x14ac:dyDescent="0.25">
      <c r="A16" s="26" t="s">
        <v>16</v>
      </c>
      <c r="B16" s="47">
        <v>26.0306</v>
      </c>
      <c r="C16" s="48">
        <v>0.50049999999999994</v>
      </c>
      <c r="D16" s="48">
        <v>26.492899999999999</v>
      </c>
      <c r="E16" s="48">
        <f t="shared" si="0"/>
        <v>0.92367632367632191</v>
      </c>
      <c r="F16" s="56">
        <f>AVERAGE(E16:E17)</f>
        <v>0.92296256375203489</v>
      </c>
      <c r="G16" s="49">
        <f>STDEV(E16:E17)/F16</f>
        <v>1.0936618719417101E-3</v>
      </c>
      <c r="H16" s="48">
        <v>26.023</v>
      </c>
      <c r="I16" s="47">
        <v>1E-4</v>
      </c>
      <c r="J16" s="47">
        <v>0.99990000000000001</v>
      </c>
      <c r="K16" s="56">
        <f>AVERAGE(J16:J17)</f>
        <v>0.99990000000000001</v>
      </c>
      <c r="L16" s="49">
        <f>STDEV(J16:J17)/K16</f>
        <v>0</v>
      </c>
      <c r="M16" s="28">
        <v>1.3602000000000001</v>
      </c>
      <c r="N16" s="59">
        <f>AVERAGE(M16:M17)</f>
        <v>1.34185</v>
      </c>
      <c r="O16" s="58">
        <v>8.5015000000000001</v>
      </c>
      <c r="P16" s="51">
        <f>AVERAGE(O16:O17)</f>
        <v>8.3867000000000012</v>
      </c>
      <c r="Q16" s="50">
        <f>STDEV(O16:O17)/P16</f>
        <v>1.9358235892595537E-2</v>
      </c>
      <c r="R16" s="51">
        <f>P16/F16</f>
        <v>9.0867174134412565</v>
      </c>
      <c r="S16" s="48"/>
    </row>
    <row r="17" spans="1:19" s="28" customFormat="1" x14ac:dyDescent="0.25">
      <c r="A17" s="46"/>
      <c r="B17" s="47">
        <v>26.674700000000001</v>
      </c>
      <c r="C17" s="48">
        <v>0.50160000000000005</v>
      </c>
      <c r="D17" s="48">
        <v>27.1373</v>
      </c>
      <c r="E17" s="48">
        <f t="shared" si="0"/>
        <v>0.92224880382774777</v>
      </c>
      <c r="F17" s="56"/>
      <c r="G17" s="49"/>
      <c r="H17" s="48">
        <v>26.663900000000002</v>
      </c>
      <c r="I17" s="47">
        <v>1E-4</v>
      </c>
      <c r="J17" s="47">
        <v>0.99990000000000001</v>
      </c>
      <c r="K17" s="56"/>
      <c r="L17" s="49"/>
      <c r="M17" s="28">
        <v>1.3234999999999999</v>
      </c>
      <c r="N17" s="59"/>
      <c r="O17" s="58">
        <v>8.2719000000000005</v>
      </c>
      <c r="P17" s="51"/>
      <c r="Q17" s="50"/>
      <c r="R17" s="60"/>
      <c r="S17" s="48"/>
    </row>
    <row r="18" spans="1:19" x14ac:dyDescent="0.25">
      <c r="A18" s="19" t="s">
        <v>15</v>
      </c>
      <c r="B18" s="11">
        <v>24.142600000000002</v>
      </c>
      <c r="C18" s="9">
        <v>0.50270000000000004</v>
      </c>
      <c r="D18" s="9">
        <v>24.605399999999999</v>
      </c>
      <c r="E18" s="9">
        <f t="shared" si="0"/>
        <v>0.92062860553013293</v>
      </c>
      <c r="F18" s="55">
        <f>AVERAGE(E18:E19)</f>
        <v>0.92192945730145826</v>
      </c>
      <c r="G18" s="10">
        <f>STDEV(E18:E19)/F18</f>
        <v>1.9954696132937115E-3</v>
      </c>
      <c r="H18" s="9">
        <v>24.183700000000002</v>
      </c>
      <c r="I18" s="11">
        <f t="shared" si="1"/>
        <v>8.8807260155575468E-2</v>
      </c>
      <c r="J18" s="11">
        <f t="shared" si="2"/>
        <v>0.9111927398444245</v>
      </c>
      <c r="K18" s="55">
        <f>AVERAGE(J18:J19)</f>
        <v>0.90980803298916624</v>
      </c>
      <c r="L18" s="10">
        <f>STDEV(J18:J19)/K18</f>
        <v>2.1524004445017675E-3</v>
      </c>
      <c r="M18">
        <v>0.93315000000000003</v>
      </c>
      <c r="N18" s="54">
        <f>AVERAGE(M18:M19)</f>
        <v>0.97002499999999992</v>
      </c>
      <c r="O18" s="5">
        <v>5.8322000000000003</v>
      </c>
      <c r="P18" s="12">
        <f>AVERAGE(O18:O19)</f>
        <v>6.0625499999999999</v>
      </c>
      <c r="Q18" s="31">
        <f>STDEV(O18:O19)/P18</f>
        <v>5.3733840395979005E-2</v>
      </c>
      <c r="R18" s="12">
        <f>P18/F18</f>
        <v>6.5759369678298816</v>
      </c>
      <c r="S18" s="9"/>
    </row>
    <row r="19" spans="1:19" x14ac:dyDescent="0.25">
      <c r="A19" s="44"/>
      <c r="B19" s="11">
        <v>22.39</v>
      </c>
      <c r="C19" s="9">
        <v>0.50149999999999995</v>
      </c>
      <c r="D19" s="9">
        <v>22.853000000000002</v>
      </c>
      <c r="E19" s="9">
        <f t="shared" si="0"/>
        <v>0.92323030907278369</v>
      </c>
      <c r="F19" s="55"/>
      <c r="G19" s="10"/>
      <c r="H19" s="9">
        <v>22.432400000000001</v>
      </c>
      <c r="I19" s="11">
        <f t="shared" si="1"/>
        <v>9.1576673866091945E-2</v>
      </c>
      <c r="J19" s="11">
        <f t="shared" si="2"/>
        <v>0.90842332613390808</v>
      </c>
      <c r="K19" s="55"/>
      <c r="L19" s="10"/>
      <c r="M19">
        <v>1.0068999999999999</v>
      </c>
      <c r="O19" s="5">
        <v>6.2929000000000004</v>
      </c>
      <c r="P19" s="12"/>
      <c r="Q19" s="31"/>
      <c r="R19" s="57"/>
      <c r="S19" s="9"/>
    </row>
    <row r="20" spans="1:19" x14ac:dyDescent="0.25">
      <c r="A20" s="14" t="s">
        <v>47</v>
      </c>
      <c r="B20" s="11">
        <v>23.881900000000002</v>
      </c>
      <c r="C20" s="9">
        <v>0.50039999999999996</v>
      </c>
      <c r="D20" s="9">
        <v>24.326499999999999</v>
      </c>
      <c r="E20" s="9">
        <f t="shared" si="0"/>
        <v>0.88848920863308889</v>
      </c>
      <c r="F20" s="55">
        <f>AVERAGE(E20:E21)</f>
        <v>0.88794727470315227</v>
      </c>
      <c r="G20" s="10">
        <f>STDEV(E20:E21)/F20</f>
        <v>8.6312592589781552E-4</v>
      </c>
      <c r="H20" s="9">
        <v>23.907</v>
      </c>
      <c r="I20" s="11">
        <f t="shared" si="1"/>
        <v>5.6455240665763559E-2</v>
      </c>
      <c r="J20" s="11">
        <f t="shared" si="2"/>
        <v>0.94354475933423643</v>
      </c>
      <c r="K20" s="55">
        <f>AVERAGE(J20:J21)</f>
        <v>0.94381370012523758</v>
      </c>
      <c r="L20" s="10">
        <f>STDEV(J20:J21)/K20</f>
        <v>4.0298176860410339E-4</v>
      </c>
      <c r="M20">
        <v>4.7152000000000003</v>
      </c>
      <c r="N20" s="59">
        <f>AVERAGE(M20:M21)</f>
        <v>4.4414999999999996</v>
      </c>
      <c r="O20" s="58">
        <v>29.47</v>
      </c>
      <c r="P20" s="51">
        <f>AVERAGE(O20:O23)</f>
        <v>29.182666666666666</v>
      </c>
      <c r="Q20" s="50">
        <f>STDEV(O20:O23)/P20</f>
        <v>8.8959669398302622E-3</v>
      </c>
      <c r="R20" s="51">
        <f>P20/F20</f>
        <v>32.865314752413269</v>
      </c>
      <c r="S20" s="9"/>
    </row>
    <row r="21" spans="1:19" x14ac:dyDescent="0.25">
      <c r="A21" s="44"/>
      <c r="B21" s="11">
        <v>24.661200000000001</v>
      </c>
      <c r="C21" s="9">
        <v>0.50180000000000002</v>
      </c>
      <c r="D21" s="9">
        <v>25.1065</v>
      </c>
      <c r="E21" s="9">
        <f t="shared" si="0"/>
        <v>0.88740534077321553</v>
      </c>
      <c r="F21" s="55"/>
      <c r="G21" s="10"/>
      <c r="H21" s="9">
        <v>24.6861</v>
      </c>
      <c r="I21" s="11">
        <f t="shared" si="1"/>
        <v>5.5917359083761137E-2</v>
      </c>
      <c r="J21" s="11">
        <f t="shared" si="2"/>
        <v>0.94408264091623884</v>
      </c>
      <c r="K21" s="55"/>
      <c r="L21" s="10"/>
      <c r="M21">
        <v>4.1677999999999997</v>
      </c>
      <c r="N21" s="59"/>
      <c r="O21" s="58" t="s">
        <v>68</v>
      </c>
      <c r="P21" s="51"/>
      <c r="Q21" s="50"/>
      <c r="R21" s="60"/>
      <c r="S21" s="9"/>
    </row>
    <row r="22" spans="1:19" x14ac:dyDescent="0.25">
      <c r="A22" s="44"/>
      <c r="B22" s="11"/>
      <c r="C22" s="9"/>
      <c r="D22" s="9"/>
      <c r="E22" s="9"/>
      <c r="F22" s="55"/>
      <c r="G22" s="10"/>
      <c r="H22" s="9"/>
      <c r="I22" s="11"/>
      <c r="J22" s="11"/>
      <c r="K22" s="55"/>
      <c r="L22" s="10"/>
      <c r="M22">
        <v>4.6581000000000001</v>
      </c>
      <c r="N22" s="59"/>
      <c r="O22" s="58">
        <v>29.113</v>
      </c>
      <c r="P22" s="51"/>
      <c r="Q22" s="50"/>
      <c r="R22" s="60"/>
      <c r="S22" s="9"/>
    </row>
    <row r="23" spans="1:19" x14ac:dyDescent="0.25">
      <c r="A23" s="44"/>
      <c r="B23" s="11"/>
      <c r="C23" s="9"/>
      <c r="D23" s="9"/>
      <c r="E23" s="9"/>
      <c r="F23" s="55"/>
      <c r="G23" s="10"/>
      <c r="H23" s="9"/>
      <c r="I23" s="11"/>
      <c r="J23" s="11"/>
      <c r="K23" s="55"/>
      <c r="L23" s="10"/>
      <c r="M23">
        <v>4.6342999999999996</v>
      </c>
      <c r="N23" s="59"/>
      <c r="O23" s="58">
        <v>28.965</v>
      </c>
      <c r="P23" s="51"/>
      <c r="Q23" s="50"/>
      <c r="R23" s="60"/>
      <c r="S23" s="9"/>
    </row>
    <row r="24" spans="1:19" x14ac:dyDescent="0.25">
      <c r="A24" s="46" t="s">
        <v>17</v>
      </c>
      <c r="B24" s="47">
        <v>26.043099999999999</v>
      </c>
      <c r="C24" s="48">
        <v>0.50309999999999999</v>
      </c>
      <c r="D24" s="48">
        <v>26.503599999999999</v>
      </c>
      <c r="E24" s="48">
        <f t="shared" si="0"/>
        <v>0.91532498509242632</v>
      </c>
      <c r="F24" s="56">
        <f>AVERAGE(E24:E25)</f>
        <v>0.91507322464276275</v>
      </c>
      <c r="G24" s="49">
        <f>STDEV(E24:E25)/F24</f>
        <v>3.8908694167329779E-4</v>
      </c>
      <c r="H24" s="48">
        <v>26.050799999999999</v>
      </c>
      <c r="I24" s="47">
        <f t="shared" si="1"/>
        <v>1.6720955483170083E-2</v>
      </c>
      <c r="J24" s="11">
        <f t="shared" si="2"/>
        <v>0.9832790445168299</v>
      </c>
      <c r="K24" s="55">
        <f>AVERAGE(J24:J25)</f>
        <v>0.95282574118558605</v>
      </c>
      <c r="L24" s="10">
        <f>STDEV(J24:J25)/K24</f>
        <v>4.5199738764948469E-2</v>
      </c>
      <c r="M24">
        <v>1.4207000000000001</v>
      </c>
      <c r="N24" s="54">
        <f>AVERAGE(M24:M25)</f>
        <v>1.52505</v>
      </c>
      <c r="O24" s="58">
        <v>8.8795999999999999</v>
      </c>
      <c r="P24" s="51">
        <f>AVERAGE(O24:O27)</f>
        <v>8.5892499999999998</v>
      </c>
      <c r="Q24" s="50">
        <f>STDEV(O24:O27)/P24</f>
        <v>4.7805909460666332E-2</v>
      </c>
      <c r="R24" s="51">
        <f>P24/F24</f>
        <v>9.3864073045664451</v>
      </c>
      <c r="S24" s="9"/>
    </row>
    <row r="25" spans="1:19" x14ac:dyDescent="0.25">
      <c r="A25" s="46"/>
      <c r="B25" s="47">
        <v>24.8828</v>
      </c>
      <c r="C25" s="48">
        <v>0.50129999999999997</v>
      </c>
      <c r="D25" s="48">
        <v>25.3414</v>
      </c>
      <c r="E25" s="48">
        <f t="shared" si="0"/>
        <v>0.91482146419309918</v>
      </c>
      <c r="F25" s="56"/>
      <c r="G25" s="49"/>
      <c r="H25" s="48">
        <v>24.918399999999998</v>
      </c>
      <c r="I25" s="47">
        <f t="shared" si="1"/>
        <v>7.7627562145657872E-2</v>
      </c>
      <c r="J25" s="11">
        <f t="shared" si="2"/>
        <v>0.92237243785434209</v>
      </c>
      <c r="K25" s="55"/>
      <c r="L25" s="10"/>
      <c r="M25">
        <v>1.6294</v>
      </c>
      <c r="O25" s="58" t="s">
        <v>68</v>
      </c>
      <c r="P25" s="51"/>
      <c r="Q25" s="50"/>
      <c r="R25" s="60"/>
      <c r="S25" s="9"/>
    </row>
    <row r="26" spans="1:19" x14ac:dyDescent="0.25">
      <c r="A26" s="46"/>
      <c r="B26" s="47"/>
      <c r="C26" s="48"/>
      <c r="D26" s="48"/>
      <c r="E26" s="48"/>
      <c r="F26" s="56"/>
      <c r="G26" s="49"/>
      <c r="H26" s="48"/>
      <c r="I26" s="47"/>
      <c r="J26" s="11"/>
      <c r="K26" s="55"/>
      <c r="L26" s="10"/>
      <c r="M26">
        <v>1.5609999999999999</v>
      </c>
      <c r="O26" s="58" t="s">
        <v>68</v>
      </c>
      <c r="P26" s="51"/>
      <c r="Q26" s="50"/>
      <c r="R26" s="60"/>
      <c r="S26" s="9"/>
    </row>
    <row r="27" spans="1:19" x14ac:dyDescent="0.25">
      <c r="A27" s="46"/>
      <c r="B27" s="47"/>
      <c r="C27" s="48"/>
      <c r="D27" s="48"/>
      <c r="E27" s="48"/>
      <c r="F27" s="56"/>
      <c r="G27" s="49"/>
      <c r="H27" s="48"/>
      <c r="I27" s="47"/>
      <c r="J27" s="11"/>
      <c r="K27" s="55"/>
      <c r="L27" s="10"/>
      <c r="M27">
        <v>1.3278000000000001</v>
      </c>
      <c r="O27" s="58">
        <v>8.2988999999999997</v>
      </c>
      <c r="P27" s="51"/>
      <c r="Q27" s="50"/>
      <c r="R27" s="60"/>
      <c r="S27" s="9"/>
    </row>
    <row r="28" spans="1:19" x14ac:dyDescent="0.25">
      <c r="A28" s="44" t="s">
        <v>59</v>
      </c>
      <c r="B28" s="11">
        <v>28.242599999999999</v>
      </c>
      <c r="C28" s="9">
        <v>0.50329999999999997</v>
      </c>
      <c r="D28" s="9">
        <v>28.701899999999998</v>
      </c>
      <c r="E28" s="9">
        <f t="shared" si="0"/>
        <v>0.91257699185376306</v>
      </c>
      <c r="F28" s="55">
        <f>AVERAGE(E28:E29)</f>
        <v>0.91474665450487169</v>
      </c>
      <c r="G28" s="10">
        <f>STDEV(E28:E29)/F28</f>
        <v>3.3543345929294625E-3</v>
      </c>
      <c r="H28" s="9">
        <v>28.2759</v>
      </c>
      <c r="I28" s="11">
        <f t="shared" si="1"/>
        <v>7.2501632919661718E-2</v>
      </c>
      <c r="J28" s="11">
        <f t="shared" si="2"/>
        <v>0.92749836708033828</v>
      </c>
      <c r="K28" s="55">
        <f>AVERAGE(J28:J29)</f>
        <v>0.92563112647199597</v>
      </c>
      <c r="L28" s="10">
        <f>STDEV(J28:J29)/K28</f>
        <v>2.8528394486865591E-3</v>
      </c>
      <c r="M28">
        <v>4.5255999999999998</v>
      </c>
      <c r="N28" s="54">
        <f>AVERAGE(M28:M29)</f>
        <v>4.5365000000000002</v>
      </c>
      <c r="O28" s="5">
        <v>28.285</v>
      </c>
      <c r="P28" s="12">
        <f>AVERAGE(O28:O29)</f>
        <v>28.353000000000002</v>
      </c>
      <c r="Q28" s="31">
        <f>STDEV(O28:O29)/P28</f>
        <v>3.3917582704253487E-3</v>
      </c>
      <c r="R28" s="12">
        <f>P28/F28</f>
        <v>30.99546728087979</v>
      </c>
      <c r="S28" s="9"/>
    </row>
    <row r="29" spans="1:19" x14ac:dyDescent="0.25">
      <c r="A29" s="44"/>
      <c r="B29" s="11">
        <v>24.250800000000002</v>
      </c>
      <c r="C29" s="9">
        <v>0.50070000000000003</v>
      </c>
      <c r="D29" s="9">
        <v>24.709900000000001</v>
      </c>
      <c r="E29" s="9">
        <f t="shared" si="0"/>
        <v>0.91691631715598032</v>
      </c>
      <c r="F29" s="55"/>
      <c r="G29" s="10"/>
      <c r="H29" s="9">
        <v>24.285799999999998</v>
      </c>
      <c r="I29" s="11">
        <f t="shared" si="1"/>
        <v>7.62361141363464E-2</v>
      </c>
      <c r="J29" s="11">
        <f t="shared" si="2"/>
        <v>0.92376388586365366</v>
      </c>
      <c r="K29" s="55"/>
      <c r="L29" s="10"/>
      <c r="M29">
        <v>4.5473999999999997</v>
      </c>
      <c r="O29" s="5">
        <v>28.420999999999999</v>
      </c>
      <c r="P29" s="12"/>
      <c r="Q29" s="31"/>
      <c r="R29" s="57"/>
      <c r="S29" s="9"/>
    </row>
    <row r="30" spans="1:19" x14ac:dyDescent="0.25">
      <c r="A30" s="44" t="s">
        <v>71</v>
      </c>
      <c r="B30" s="11">
        <v>27.258099999999999</v>
      </c>
      <c r="C30" s="48">
        <v>0.50139999999999996</v>
      </c>
      <c r="D30" s="48">
        <v>27.360399999999998</v>
      </c>
      <c r="E30" s="9">
        <f t="shared" si="0"/>
        <v>0.20402871958516081</v>
      </c>
      <c r="F30" s="55">
        <f>AVERAGE(E30:E31)</f>
        <v>0.20099862587503692</v>
      </c>
      <c r="G30" s="10">
        <f>STDEV(E30:E31)/F30</f>
        <v>2.1319546844975883E-2</v>
      </c>
      <c r="H30" s="48">
        <v>27.259899999999998</v>
      </c>
      <c r="I30" s="11">
        <f>(H30-B30)/(C30*E30)</f>
        <v>1.7595307917882351E-2</v>
      </c>
      <c r="J30" s="11">
        <f>1-I30</f>
        <v>0.98240469208211767</v>
      </c>
      <c r="K30" s="55">
        <f>AVERAGE(J30:J31)</f>
        <v>0.97259067602092841</v>
      </c>
      <c r="L30" s="10">
        <f>STDEV(J30:J31)/K30</f>
        <v>1.4270252591628356E-2</v>
      </c>
      <c r="M30" s="9">
        <v>1.5143</v>
      </c>
      <c r="N30" s="54">
        <f>AVERAGE(M30:M31)</f>
        <v>1.5122</v>
      </c>
      <c r="O30" s="57">
        <v>9.4641999999999999</v>
      </c>
      <c r="P30" s="12">
        <f>AVERAGE(O30:O31)</f>
        <v>9.4512999999999998</v>
      </c>
      <c r="Q30" s="31">
        <f>STDEV(O30:O31)/P30</f>
        <v>1.9302482150194275E-3</v>
      </c>
      <c r="R30" s="12">
        <f>P30/F30</f>
        <v>47.02171449607809</v>
      </c>
      <c r="S30" s="9"/>
    </row>
    <row r="31" spans="1:19" x14ac:dyDescent="0.25">
      <c r="A31" s="44"/>
      <c r="B31" s="11">
        <v>29.782499999999999</v>
      </c>
      <c r="C31" s="48">
        <v>0.50209999999999999</v>
      </c>
      <c r="D31" s="48">
        <v>29.881900000000002</v>
      </c>
      <c r="E31" s="9">
        <f t="shared" si="0"/>
        <v>0.197968532164913</v>
      </c>
      <c r="F31" s="55"/>
      <c r="G31" s="10"/>
      <c r="H31" s="48">
        <v>29.786200000000001</v>
      </c>
      <c r="I31" s="11">
        <f>(H31-B31)/(C31*E31)</f>
        <v>3.7223340040260865E-2</v>
      </c>
      <c r="J31" s="11">
        <f>1-I31</f>
        <v>0.96277665995973916</v>
      </c>
      <c r="K31" s="55"/>
      <c r="L31" s="10"/>
      <c r="M31" s="9">
        <v>1.5101</v>
      </c>
      <c r="O31" s="57">
        <v>9.4383999999999997</v>
      </c>
      <c r="P31" s="12"/>
      <c r="Q31" s="31"/>
      <c r="R31" s="57"/>
      <c r="S31" s="9"/>
    </row>
    <row r="32" spans="1:19" x14ac:dyDescent="0.25">
      <c r="A32" s="44"/>
      <c r="B32" s="11"/>
      <c r="C32" s="9"/>
      <c r="D32" s="9"/>
      <c r="E32" s="9"/>
      <c r="F32" s="57"/>
      <c r="G32" s="9"/>
      <c r="H32" s="9"/>
      <c r="I32" s="9"/>
      <c r="J32" s="9"/>
      <c r="K32" s="57"/>
      <c r="L32" s="9"/>
      <c r="M32" s="9"/>
      <c r="N32" s="57"/>
      <c r="O32" s="12"/>
      <c r="P32" s="12"/>
      <c r="Q32" s="11"/>
      <c r="R32" s="57"/>
      <c r="S32" s="9"/>
    </row>
    <row r="54" spans="1:1" x14ac:dyDescent="0.25">
      <c r="A54" s="19" t="s">
        <v>35</v>
      </c>
    </row>
    <row r="56" spans="1:1" x14ac:dyDescent="0.25">
      <c r="A56" s="19" t="s">
        <v>19</v>
      </c>
    </row>
    <row r="58" spans="1:1" x14ac:dyDescent="0.25">
      <c r="A58" s="19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pane xSplit="1" topLeftCell="B1" activePane="topRight" state="frozen"/>
      <selection activeCell="N28" sqref="N28"/>
      <selection pane="topRight" activeCell="N28" sqref="N28"/>
    </sheetView>
  </sheetViews>
  <sheetFormatPr defaultRowHeight="15" x14ac:dyDescent="0.25"/>
  <cols>
    <col min="1" max="1" width="17.7109375" bestFit="1" customWidth="1"/>
    <col min="6" max="6" width="9.140625" style="54"/>
    <col min="7" max="7" width="6.140625" bestFit="1" customWidth="1"/>
    <col min="11" max="11" width="10" style="54" bestFit="1" customWidth="1"/>
    <col min="12" max="12" width="7.140625" bestFit="1" customWidth="1"/>
    <col min="14" max="16" width="9.140625" style="54"/>
    <col min="17" max="17" width="9.140625" style="13"/>
    <col min="18" max="18" width="9.7109375" style="62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54" t="s">
        <v>5</v>
      </c>
      <c r="G1" t="s">
        <v>6</v>
      </c>
      <c r="H1" t="s">
        <v>7</v>
      </c>
      <c r="I1" t="s">
        <v>8</v>
      </c>
      <c r="J1" t="s">
        <v>51</v>
      </c>
      <c r="K1" s="54" t="s">
        <v>64</v>
      </c>
      <c r="L1" t="s">
        <v>6</v>
      </c>
      <c r="M1" t="s">
        <v>10</v>
      </c>
      <c r="N1" s="54" t="s">
        <v>11</v>
      </c>
      <c r="O1" s="54" t="s">
        <v>12</v>
      </c>
      <c r="P1" s="54" t="s">
        <v>13</v>
      </c>
      <c r="Q1" s="13" t="s">
        <v>6</v>
      </c>
      <c r="R1" s="62" t="s">
        <v>14</v>
      </c>
    </row>
    <row r="2" spans="1:18" x14ac:dyDescent="0.25">
      <c r="A2" s="8" t="s">
        <v>18</v>
      </c>
      <c r="B2">
        <v>24.8766</v>
      </c>
      <c r="C2">
        <v>0.50060000000000004</v>
      </c>
      <c r="D2">
        <v>25.328700000000001</v>
      </c>
      <c r="E2">
        <f>(D2-B2)/C2</f>
        <v>0.903116260487418</v>
      </c>
      <c r="F2" s="61">
        <f>AVERAGE(E2:E3)</f>
        <v>0.90171793847383408</v>
      </c>
      <c r="G2" s="2">
        <f>STDEV(E2:E3)/F2</f>
        <v>2.1930648951292834E-3</v>
      </c>
      <c r="H2">
        <v>24.9099</v>
      </c>
      <c r="I2" s="3">
        <f>(H2-B2)/(C2*E2)</f>
        <v>7.3656270736563681E-2</v>
      </c>
      <c r="J2" s="3">
        <f>1-I2</f>
        <v>0.92634372926343633</v>
      </c>
      <c r="K2" s="61">
        <f>AVERAGE(J2:J3)</f>
        <v>0.92523088393502206</v>
      </c>
      <c r="L2" s="2">
        <f>STDEV(J2:J3)/K2</f>
        <v>1.7009818668975659E-3</v>
      </c>
      <c r="M2">
        <v>1.1894</v>
      </c>
      <c r="N2" s="54">
        <f>AVERAGE(M2:M3)</f>
        <v>1.2248999999999999</v>
      </c>
      <c r="O2" s="54">
        <v>7.4337999999999997</v>
      </c>
      <c r="P2" s="54">
        <f>AVERAGE(O2:O3)</f>
        <v>7.6557499999999994</v>
      </c>
      <c r="Q2" s="2">
        <f>STDEV(O2:O3)/P2</f>
        <v>4.099986287022285E-2</v>
      </c>
      <c r="R2" s="63">
        <f>P2/F2</f>
        <v>8.4901826539654142</v>
      </c>
    </row>
    <row r="3" spans="1:18" x14ac:dyDescent="0.25">
      <c r="B3">
        <v>28.238</v>
      </c>
      <c r="C3">
        <v>0.50060000000000004</v>
      </c>
      <c r="D3">
        <v>28.688700000000001</v>
      </c>
      <c r="E3">
        <f t="shared" ref="E3:E27" si="0">(D3-B3)/C3</f>
        <v>0.90031961646025005</v>
      </c>
      <c r="F3" s="61"/>
      <c r="G3" s="2"/>
      <c r="H3">
        <v>28.272200000000002</v>
      </c>
      <c r="I3" s="3">
        <f t="shared" ref="I3:I27" si="1">(H3-B3)/(C3*E3)</f>
        <v>7.5881961393392316E-2</v>
      </c>
      <c r="J3" s="3">
        <f t="shared" ref="J3:J27" si="2">1-I3</f>
        <v>0.92411803860660768</v>
      </c>
      <c r="K3" s="61"/>
      <c r="L3" s="2"/>
      <c r="M3">
        <v>1.2604</v>
      </c>
      <c r="O3" s="54">
        <v>7.8776999999999999</v>
      </c>
    </row>
    <row r="4" spans="1:18" x14ac:dyDescent="0.25">
      <c r="A4" t="s">
        <v>38</v>
      </c>
      <c r="B4">
        <v>19.101099999999999</v>
      </c>
      <c r="C4">
        <v>0.50070000000000003</v>
      </c>
      <c r="D4">
        <v>19.542300000000001</v>
      </c>
      <c r="E4">
        <f t="shared" si="0"/>
        <v>0.88116636708608354</v>
      </c>
      <c r="F4" s="61">
        <f>AVERAGE(E4:E5)</f>
        <v>0.88133865073986128</v>
      </c>
      <c r="G4" s="2">
        <f>STDEV(E4:E5)/F4</f>
        <v>2.7644978413592721E-4</v>
      </c>
      <c r="H4">
        <v>19.124300000000002</v>
      </c>
      <c r="I4" s="3">
        <f t="shared" si="1"/>
        <v>5.2583862194022363E-2</v>
      </c>
      <c r="J4" s="3">
        <f t="shared" si="2"/>
        <v>0.94741613780597767</v>
      </c>
      <c r="K4" s="61">
        <f>AVERAGE(J4:J5)</f>
        <v>0.94878700440141217</v>
      </c>
      <c r="L4" s="2">
        <f>STDEV(J4:J5)/K4</f>
        <v>2.0433438932806114E-3</v>
      </c>
      <c r="M4">
        <v>3.3100999999999998</v>
      </c>
      <c r="N4" s="54">
        <f>AVERAGE(M4:M5)</f>
        <v>3.3365499999999999</v>
      </c>
      <c r="O4" s="54">
        <v>20.687999999999999</v>
      </c>
      <c r="P4" s="54">
        <f>AVERAGE(O4:O5)</f>
        <v>20.853499999999997</v>
      </c>
      <c r="Q4" s="2">
        <f>STDEV(O4:O5)/P4</f>
        <v>1.1223648048181213E-2</v>
      </c>
      <c r="R4" s="63">
        <f>P4/F4</f>
        <v>23.661165866825442</v>
      </c>
    </row>
    <row r="5" spans="1:18" x14ac:dyDescent="0.25">
      <c r="B5">
        <v>24.6585</v>
      </c>
      <c r="C5">
        <v>0.503</v>
      </c>
      <c r="D5">
        <v>25.101900000000001</v>
      </c>
      <c r="E5">
        <f t="shared" si="0"/>
        <v>0.88151093439363903</v>
      </c>
      <c r="F5" s="61"/>
      <c r="G5" s="2"/>
      <c r="H5">
        <v>24.680599999999998</v>
      </c>
      <c r="I5" s="3">
        <f t="shared" si="1"/>
        <v>4.9842129003153379E-2</v>
      </c>
      <c r="J5" s="3">
        <f t="shared" si="2"/>
        <v>0.95015787099684657</v>
      </c>
      <c r="K5" s="61"/>
      <c r="L5" s="2"/>
      <c r="M5">
        <v>3.363</v>
      </c>
      <c r="O5" s="54">
        <v>21.018999999999998</v>
      </c>
    </row>
    <row r="6" spans="1:18" x14ac:dyDescent="0.25">
      <c r="A6" s="17" t="s">
        <v>19</v>
      </c>
      <c r="B6">
        <v>26.493600000000001</v>
      </c>
      <c r="C6">
        <v>0.50019999999999998</v>
      </c>
      <c r="D6">
        <v>26.942399999999999</v>
      </c>
      <c r="E6">
        <f t="shared" si="0"/>
        <v>0.89724110355857367</v>
      </c>
      <c r="F6" s="61">
        <f>AVERAGE(E6:E7)</f>
        <v>0.89691013014046161</v>
      </c>
      <c r="G6" s="2">
        <f>STDEV(E6:E7)/F6</f>
        <v>5.2186621708205205E-4</v>
      </c>
      <c r="H6">
        <v>26.52</v>
      </c>
      <c r="I6" s="3">
        <f t="shared" si="1"/>
        <v>5.8823529411762381E-2</v>
      </c>
      <c r="J6" s="3">
        <f t="shared" si="2"/>
        <v>0.94117647058823761</v>
      </c>
      <c r="K6" s="61">
        <f>AVERAGE(J6:J7)</f>
        <v>0.94407980583538131</v>
      </c>
      <c r="L6" s="2">
        <f>STDEV(J6:J7)/K6</f>
        <v>4.3491408853865623E-3</v>
      </c>
      <c r="M6">
        <v>5.8627000000000002</v>
      </c>
      <c r="N6" s="54">
        <f>AVERAGE(M6:M9)</f>
        <v>5.4842250000000003</v>
      </c>
      <c r="O6" s="54">
        <v>36.642000000000003</v>
      </c>
      <c r="P6" s="54">
        <f>AVERAGE(O6:O9)</f>
        <v>34.276499999999999</v>
      </c>
      <c r="Q6" s="2">
        <f>STDEV(O6:O9)/P6</f>
        <v>4.6186199910753151E-2</v>
      </c>
      <c r="R6" s="63">
        <f>P6/F6</f>
        <v>38.216203439058148</v>
      </c>
    </row>
    <row r="7" spans="1:18" x14ac:dyDescent="0.25">
      <c r="B7">
        <v>26.246400000000001</v>
      </c>
      <c r="C7">
        <v>0.50280000000000002</v>
      </c>
      <c r="D7">
        <v>26.697199999999999</v>
      </c>
      <c r="E7">
        <f t="shared" si="0"/>
        <v>0.89657915672234967</v>
      </c>
      <c r="F7" s="61"/>
      <c r="G7" s="2"/>
      <c r="H7">
        <v>26.270299999999999</v>
      </c>
      <c r="I7" s="3">
        <f t="shared" si="1"/>
        <v>5.3016858917474992E-2</v>
      </c>
      <c r="J7" s="3">
        <f t="shared" si="2"/>
        <v>0.94698314108252502</v>
      </c>
      <c r="K7" s="61"/>
      <c r="L7" s="2"/>
      <c r="M7">
        <v>5.3796999999999997</v>
      </c>
      <c r="O7" s="54">
        <v>33.622999999999998</v>
      </c>
    </row>
    <row r="8" spans="1:18" x14ac:dyDescent="0.25">
      <c r="F8" s="61"/>
      <c r="G8" s="2"/>
      <c r="I8" s="3"/>
      <c r="J8" s="3"/>
      <c r="K8" s="61"/>
      <c r="L8" s="2"/>
      <c r="M8">
        <v>5.3274999999999997</v>
      </c>
      <c r="O8" s="54">
        <v>33.296999999999997</v>
      </c>
    </row>
    <row r="9" spans="1:18" x14ac:dyDescent="0.25">
      <c r="F9" s="61"/>
      <c r="G9" s="2"/>
      <c r="I9" s="3"/>
      <c r="J9" s="3"/>
      <c r="K9" s="61"/>
      <c r="L9" s="2"/>
      <c r="M9">
        <v>5.367</v>
      </c>
      <c r="O9" s="54">
        <v>33.543999999999997</v>
      </c>
    </row>
    <row r="10" spans="1:18" x14ac:dyDescent="0.25">
      <c r="A10" s="8" t="s">
        <v>16</v>
      </c>
      <c r="B10">
        <v>20.084</v>
      </c>
      <c r="C10">
        <v>0.502</v>
      </c>
      <c r="D10">
        <v>20.541799999999999</v>
      </c>
      <c r="E10">
        <f t="shared" si="0"/>
        <v>0.91195219123505755</v>
      </c>
      <c r="F10" s="61">
        <f>AVERAGE(E10:E11)</f>
        <v>0.9109472054003519</v>
      </c>
      <c r="G10" s="2">
        <f>STDEV(E10:E11)/F10</f>
        <v>1.5602052336380426E-3</v>
      </c>
      <c r="H10">
        <v>20.0869</v>
      </c>
      <c r="I10" s="3">
        <f t="shared" si="1"/>
        <v>6.3346439493236215E-3</v>
      </c>
      <c r="J10" s="3">
        <f t="shared" si="2"/>
        <v>0.99366535605067641</v>
      </c>
      <c r="K10" s="61">
        <f>AVERAGE(J10:J11)</f>
        <v>0.99201551139516475</v>
      </c>
      <c r="L10" s="2">
        <f>STDEV(J10:J11)/K10</f>
        <v>2.3520123030656113E-3</v>
      </c>
      <c r="M10">
        <v>1.1963999999999999</v>
      </c>
      <c r="N10" s="54">
        <f>AVERAGE(M10:M11)</f>
        <v>1.2195999999999998</v>
      </c>
      <c r="O10" s="54">
        <v>7.4772999999999996</v>
      </c>
      <c r="P10" s="54">
        <f>AVERAGE(O10:O11)</f>
        <v>7.6224999999999996</v>
      </c>
      <c r="Q10" s="2">
        <f>STDEV(O10:O11)/P10</f>
        <v>2.6939168154355316E-2</v>
      </c>
      <c r="R10" s="63">
        <f>P10/F10</f>
        <v>8.3676638501239928</v>
      </c>
    </row>
    <row r="11" spans="1:18" x14ac:dyDescent="0.25">
      <c r="B11">
        <v>20.360700000000001</v>
      </c>
      <c r="C11">
        <v>0.50190000000000001</v>
      </c>
      <c r="D11">
        <v>20.817399999999999</v>
      </c>
      <c r="E11">
        <f t="shared" si="0"/>
        <v>0.90994221956564625</v>
      </c>
      <c r="F11" s="61"/>
      <c r="G11" s="2"/>
      <c r="H11">
        <v>20.365100000000002</v>
      </c>
      <c r="I11" s="3">
        <f t="shared" si="1"/>
        <v>9.6343332603468883E-3</v>
      </c>
      <c r="J11" s="3">
        <f t="shared" si="2"/>
        <v>0.99036566673965309</v>
      </c>
      <c r="K11" s="61"/>
      <c r="L11" s="2"/>
      <c r="M11">
        <v>1.2427999999999999</v>
      </c>
      <c r="O11" s="54">
        <v>7.7676999999999996</v>
      </c>
    </row>
    <row r="12" spans="1:18" x14ac:dyDescent="0.25">
      <c r="A12" t="s">
        <v>17</v>
      </c>
      <c r="B12">
        <v>20.025500000000001</v>
      </c>
      <c r="C12">
        <v>0.50270000000000004</v>
      </c>
      <c r="D12">
        <v>20.481100000000001</v>
      </c>
      <c r="E12">
        <f t="shared" si="0"/>
        <v>0.90630594788144103</v>
      </c>
      <c r="F12" s="61">
        <f>AVERAGE(E12:E13)</f>
        <v>0.90695786168162829</v>
      </c>
      <c r="G12" s="2">
        <f>STDEV(E12:E13)/F12</f>
        <v>1.0165249971079168E-3</v>
      </c>
      <c r="H12">
        <v>20.057200000000002</v>
      </c>
      <c r="I12" s="3">
        <f t="shared" si="1"/>
        <v>6.9578577699738145E-2</v>
      </c>
      <c r="J12" s="3">
        <f t="shared" si="2"/>
        <v>0.93042142230026181</v>
      </c>
      <c r="K12" s="61">
        <f>AVERAGE(J12:J13)</f>
        <v>0.92832367086992096</v>
      </c>
      <c r="L12" s="2">
        <f>STDEV(J12:J13)/K12</f>
        <v>3.1957264652053593E-3</v>
      </c>
      <c r="M12">
        <v>1.4281999999999999</v>
      </c>
      <c r="N12" s="54">
        <f>AVERAGE(M12:M15)</f>
        <v>1.4720499999999999</v>
      </c>
      <c r="O12" s="54">
        <v>8.9261999999999997</v>
      </c>
      <c r="P12" s="54">
        <f>AVERAGE(O12:O15)</f>
        <v>9.2002000000000006</v>
      </c>
      <c r="Q12" s="2">
        <f>STDEV(O12:O15)/P12</f>
        <v>4.0025810484004658E-2</v>
      </c>
      <c r="R12" s="63">
        <f>P12/F12</f>
        <v>10.144021446532838</v>
      </c>
    </row>
    <row r="13" spans="1:18" x14ac:dyDescent="0.25">
      <c r="B13">
        <v>25.168800000000001</v>
      </c>
      <c r="C13">
        <v>0.50329999999999997</v>
      </c>
      <c r="D13">
        <v>25.625599999999999</v>
      </c>
      <c r="E13">
        <f t="shared" si="0"/>
        <v>0.90760977548181543</v>
      </c>
      <c r="F13" s="61"/>
      <c r="G13" s="2"/>
      <c r="H13">
        <v>25.202500000000001</v>
      </c>
      <c r="I13" s="3">
        <f t="shared" si="1"/>
        <v>7.3774080560419855E-2</v>
      </c>
      <c r="J13" s="3">
        <f t="shared" si="2"/>
        <v>0.9262259194395801</v>
      </c>
      <c r="K13" s="61"/>
      <c r="L13" s="2"/>
      <c r="M13">
        <v>1.5587</v>
      </c>
      <c r="O13" s="54">
        <v>9.7416</v>
      </c>
    </row>
    <row r="14" spans="1:18" x14ac:dyDescent="0.25">
      <c r="F14" s="61"/>
      <c r="G14" s="2"/>
      <c r="I14" s="3"/>
      <c r="J14" s="3"/>
      <c r="K14" s="61"/>
      <c r="L14" s="2"/>
      <c r="M14">
        <v>1.4446000000000001</v>
      </c>
      <c r="O14" s="54">
        <v>9.0286000000000008</v>
      </c>
    </row>
    <row r="15" spans="1:18" x14ac:dyDescent="0.25">
      <c r="F15" s="61"/>
      <c r="G15" s="2"/>
      <c r="I15" s="3"/>
      <c r="J15" s="3"/>
      <c r="K15" s="61"/>
      <c r="L15" s="2"/>
      <c r="M15">
        <v>1.4567000000000001</v>
      </c>
      <c r="O15" s="54">
        <v>9.1044</v>
      </c>
    </row>
    <row r="16" spans="1:18" x14ac:dyDescent="0.25">
      <c r="A16" t="s">
        <v>43</v>
      </c>
      <c r="B16">
        <v>26.5684</v>
      </c>
      <c r="C16">
        <v>0.50039999999999996</v>
      </c>
      <c r="D16">
        <v>27.034400000000002</v>
      </c>
      <c r="E16">
        <f t="shared" si="0"/>
        <v>0.93125499600319972</v>
      </c>
      <c r="F16" s="61">
        <f>AVERAGE(E16:E17)</f>
        <v>0.93144372283715682</v>
      </c>
      <c r="G16" s="2">
        <f>STDEV(E16:E17)/F16</f>
        <v>2.865444702905003E-4</v>
      </c>
      <c r="H16">
        <v>26.572500000000002</v>
      </c>
      <c r="I16" s="3">
        <f t="shared" si="1"/>
        <v>8.798283261804922E-3</v>
      </c>
      <c r="J16" s="3">
        <f t="shared" si="2"/>
        <v>0.99120171673819513</v>
      </c>
      <c r="K16" s="61">
        <f>AVERAGE(J16:J17)</f>
        <v>0.99100094394890381</v>
      </c>
      <c r="L16" s="2">
        <f>STDEV(J16:J17)/K16</f>
        <v>2.8651395672726296E-4</v>
      </c>
      <c r="M16">
        <v>1.3228</v>
      </c>
      <c r="N16" s="54">
        <f>AVERAGE(M16:M17)</f>
        <v>1.35205</v>
      </c>
      <c r="O16" s="54">
        <v>8.2676999999999996</v>
      </c>
      <c r="P16" s="54">
        <f>AVERAGE(O16:O17)</f>
        <v>8.4505499999999998</v>
      </c>
      <c r="Q16" s="2">
        <f>STDEV(O16:O17)/P16</f>
        <v>3.0600250857035424E-2</v>
      </c>
      <c r="R16" s="63">
        <f>P16/F16</f>
        <v>9.0725287989056529</v>
      </c>
    </row>
    <row r="17" spans="1:18" x14ac:dyDescent="0.25">
      <c r="B17">
        <v>26.005600000000001</v>
      </c>
      <c r="C17">
        <v>0.50170000000000003</v>
      </c>
      <c r="D17">
        <v>26.472999999999999</v>
      </c>
      <c r="E17">
        <f t="shared" si="0"/>
        <v>0.9316324496711138</v>
      </c>
      <c r="F17" s="61"/>
      <c r="G17" s="2"/>
      <c r="H17">
        <v>26.009899999999998</v>
      </c>
      <c r="I17" s="3">
        <f t="shared" si="1"/>
        <v>9.1998288403874716E-3</v>
      </c>
      <c r="J17" s="3">
        <f t="shared" si="2"/>
        <v>0.9908001711596125</v>
      </c>
      <c r="K17" s="61"/>
      <c r="L17" s="2"/>
      <c r="M17">
        <v>1.3813</v>
      </c>
      <c r="O17" s="54">
        <v>8.6334</v>
      </c>
    </row>
    <row r="18" spans="1:18" x14ac:dyDescent="0.25">
      <c r="A18" t="s">
        <v>59</v>
      </c>
      <c r="B18">
        <v>20.452300000000001</v>
      </c>
      <c r="C18">
        <v>0.50229999999999997</v>
      </c>
      <c r="D18">
        <v>20.905200000000001</v>
      </c>
      <c r="E18">
        <f t="shared" si="0"/>
        <v>0.90165239896476146</v>
      </c>
      <c r="F18" s="61">
        <f>AVERAGE(E18:E19)</f>
        <v>0.90103573849654961</v>
      </c>
      <c r="G18" s="2">
        <f>STDEV(E18:E19)/F18</f>
        <v>9.6787459172229006E-4</v>
      </c>
      <c r="H18">
        <v>20.478300000000001</v>
      </c>
      <c r="I18" s="3">
        <f t="shared" si="1"/>
        <v>5.7407816294987465E-2</v>
      </c>
      <c r="J18" s="3">
        <f t="shared" si="2"/>
        <v>0.94259218370501252</v>
      </c>
      <c r="K18" s="61">
        <f>AVERAGE(J18:J19)</f>
        <v>0.94159751029222094</v>
      </c>
      <c r="L18" s="2">
        <f>STDEV(J18:J19)/K18</f>
        <v>1.4939298533884473E-3</v>
      </c>
      <c r="M18">
        <v>4.5130999999999997</v>
      </c>
      <c r="N18" s="54">
        <f>AVERAGE(M18:M19)</f>
        <v>4.5022500000000001</v>
      </c>
      <c r="O18" s="54">
        <v>28.207000000000001</v>
      </c>
      <c r="P18" s="54">
        <f>AVERAGE(O18:O19)</f>
        <v>28.139000000000003</v>
      </c>
      <c r="Q18" s="2">
        <f>STDEV(O18:O19)/P18</f>
        <v>3.4175529422285763E-3</v>
      </c>
      <c r="R18" s="63">
        <f>P18/F18</f>
        <v>31.229615871787928</v>
      </c>
    </row>
    <row r="19" spans="1:18" x14ac:dyDescent="0.25">
      <c r="B19">
        <v>26.040199999999999</v>
      </c>
      <c r="C19">
        <v>0.50109999999999999</v>
      </c>
      <c r="D19">
        <v>26.491399999999999</v>
      </c>
      <c r="E19">
        <f t="shared" si="0"/>
        <v>0.90041907802833776</v>
      </c>
      <c r="F19" s="61"/>
      <c r="G19" s="2"/>
      <c r="H19">
        <v>26.067</v>
      </c>
      <c r="I19" s="3">
        <f t="shared" si="1"/>
        <v>5.9397163120570667E-2</v>
      </c>
      <c r="J19" s="3">
        <f t="shared" si="2"/>
        <v>0.94060283687942936</v>
      </c>
      <c r="K19" s="61"/>
      <c r="L19" s="2"/>
      <c r="M19">
        <v>4.4913999999999996</v>
      </c>
      <c r="O19" s="54">
        <v>28.071000000000002</v>
      </c>
    </row>
    <row r="20" spans="1:18" x14ac:dyDescent="0.25">
      <c r="A20" t="s">
        <v>15</v>
      </c>
      <c r="B20">
        <v>20.915400000000002</v>
      </c>
      <c r="C20">
        <v>0.50260000000000005</v>
      </c>
      <c r="D20">
        <v>21.376100000000001</v>
      </c>
      <c r="E20">
        <f t="shared" si="0"/>
        <v>0.91663350576999436</v>
      </c>
      <c r="F20" s="61">
        <f>AVERAGE(E20:E21)</f>
        <v>0.91627650582382758</v>
      </c>
      <c r="G20" s="2">
        <f>STDEV(E20:E21)/F20</f>
        <v>5.5100634189186501E-4</v>
      </c>
      <c r="H20">
        <v>20.956499999999998</v>
      </c>
      <c r="I20" s="3">
        <f t="shared" si="1"/>
        <v>8.9212068591266888E-2</v>
      </c>
      <c r="J20" s="3">
        <f t="shared" si="2"/>
        <v>0.91078793140873315</v>
      </c>
      <c r="K20" s="61">
        <f>AVERAGE(J20:J21)</f>
        <v>0.91482402878898861</v>
      </c>
      <c r="L20" s="2">
        <f>STDEV(J20:J21)/K20</f>
        <v>6.239346010370652E-3</v>
      </c>
      <c r="M20">
        <v>0.93311999999999995</v>
      </c>
      <c r="N20" s="54">
        <f>AVERAGE(M20:M21)</f>
        <v>0.91198500000000005</v>
      </c>
      <c r="O20" s="54">
        <v>5.8319999999999999</v>
      </c>
      <c r="P20" s="54">
        <f>AVERAGE(O20:O21)</f>
        <v>5.6998999999999995</v>
      </c>
      <c r="Q20" s="2">
        <f>STDEV(O20:O21)/P20</f>
        <v>3.2775594587534117E-2</v>
      </c>
      <c r="R20" s="63">
        <f>P20/F20</f>
        <v>6.2207204525834685</v>
      </c>
    </row>
    <row r="21" spans="1:18" x14ac:dyDescent="0.25">
      <c r="B21">
        <v>28.639700000000001</v>
      </c>
      <c r="C21">
        <v>0.50190000000000001</v>
      </c>
      <c r="D21">
        <v>29.099399999999999</v>
      </c>
      <c r="E21">
        <f t="shared" si="0"/>
        <v>0.91591950587766091</v>
      </c>
      <c r="F21" s="61"/>
      <c r="G21" s="2"/>
      <c r="H21">
        <v>28.677</v>
      </c>
      <c r="I21" s="3">
        <f t="shared" si="1"/>
        <v>8.1139873830755924E-2</v>
      </c>
      <c r="J21" s="3">
        <f t="shared" si="2"/>
        <v>0.91886012616924406</v>
      </c>
      <c r="K21" s="61"/>
      <c r="L21" s="2"/>
      <c r="M21">
        <v>0.89085000000000003</v>
      </c>
      <c r="O21" s="54">
        <v>5.5678000000000001</v>
      </c>
    </row>
    <row r="22" spans="1:18" x14ac:dyDescent="0.25">
      <c r="A22" t="s">
        <v>32</v>
      </c>
      <c r="B22">
        <v>21.753900000000002</v>
      </c>
      <c r="C22">
        <v>0.50329999999999997</v>
      </c>
      <c r="D22">
        <v>22.213200000000001</v>
      </c>
      <c r="E22">
        <f t="shared" si="0"/>
        <v>0.91257699185376306</v>
      </c>
      <c r="F22" s="61">
        <f>AVERAGE(E22:E23)</f>
        <v>0.91337730516622784</v>
      </c>
      <c r="G22" s="2">
        <f>STDEV(E22:E23)/F22</f>
        <v>1.239152685569998E-3</v>
      </c>
      <c r="H22">
        <v>21.791799999999999</v>
      </c>
      <c r="I22" s="3">
        <f t="shared" si="1"/>
        <v>8.2516873503150498E-2</v>
      </c>
      <c r="J22" s="3">
        <f t="shared" si="2"/>
        <v>0.91748312649684949</v>
      </c>
      <c r="K22" s="61">
        <f>AVERAGE(J22:J23)</f>
        <v>0.91768297034927315</v>
      </c>
      <c r="L22" s="2">
        <f>STDEV(J22:J23)/K22</f>
        <v>3.0797333674707604E-4</v>
      </c>
      <c r="M22">
        <v>2.2176</v>
      </c>
      <c r="N22" s="54">
        <f>AVERAGE(M22:M23)</f>
        <v>2.2485999999999997</v>
      </c>
      <c r="O22" s="54">
        <v>13.86</v>
      </c>
      <c r="P22" s="54">
        <f>AVERAGE(O22:O23)</f>
        <v>14.0535</v>
      </c>
      <c r="Q22" s="2">
        <f>STDEV(O22:O23)/P22</f>
        <v>1.9472040724317376E-2</v>
      </c>
      <c r="R22" s="63">
        <f>P22/F22</f>
        <v>15.386303032176137</v>
      </c>
    </row>
    <row r="23" spans="1:18" x14ac:dyDescent="0.25">
      <c r="B23">
        <v>22.300599999999999</v>
      </c>
      <c r="C23">
        <v>0.50219999999999998</v>
      </c>
      <c r="D23">
        <v>22.759699999999999</v>
      </c>
      <c r="E23">
        <f t="shared" si="0"/>
        <v>0.91417761847869261</v>
      </c>
      <c r="F23" s="61"/>
      <c r="G23" s="2"/>
      <c r="H23">
        <v>22.3383</v>
      </c>
      <c r="I23" s="3">
        <f t="shared" si="1"/>
        <v>8.2117185798303211E-2</v>
      </c>
      <c r="J23" s="3">
        <f t="shared" si="2"/>
        <v>0.91788281420169682</v>
      </c>
      <c r="K23" s="61"/>
      <c r="L23" s="2"/>
      <c r="M23">
        <v>2.2795999999999998</v>
      </c>
      <c r="O23" s="54">
        <v>14.247</v>
      </c>
    </row>
    <row r="24" spans="1:18" x14ac:dyDescent="0.25">
      <c r="A24" t="s">
        <v>69</v>
      </c>
      <c r="B24">
        <v>21.081900000000001</v>
      </c>
      <c r="C24">
        <v>0.50149999999999995</v>
      </c>
      <c r="D24">
        <v>21.518899999999999</v>
      </c>
      <c r="E24">
        <f t="shared" si="0"/>
        <v>0.87138584247257755</v>
      </c>
      <c r="F24" s="61">
        <f>AVERAGE(E24:E25)</f>
        <v>0.87106774724543479</v>
      </c>
      <c r="G24" s="2">
        <f>STDEV(E24:E25)/F24</f>
        <v>5.164404098005242E-4</v>
      </c>
      <c r="H24">
        <v>21.1065</v>
      </c>
      <c r="I24" s="3">
        <f t="shared" si="1"/>
        <v>5.6292906178488894E-2</v>
      </c>
      <c r="J24" s="3">
        <f t="shared" si="2"/>
        <v>0.94370709382151108</v>
      </c>
      <c r="K24" s="61">
        <f>AVERAGE(J24:J25)</f>
        <v>0.94330821692673839</v>
      </c>
      <c r="L24" s="2">
        <f>STDEV(J24:J25)/K24</f>
        <v>5.9799872849887405E-4</v>
      </c>
      <c r="M24">
        <v>4.9839000000000002</v>
      </c>
      <c r="N24" s="54">
        <f>AVERAGE(M24:M25)</f>
        <v>5.0495000000000001</v>
      </c>
      <c r="O24" s="54">
        <v>31.15</v>
      </c>
      <c r="P24" s="54">
        <f>AVERAGE(O24:O25)</f>
        <v>31.5595</v>
      </c>
      <c r="Q24" s="2">
        <f>STDEV(O24:O25)/P24</f>
        <v>1.8350114982549921E-2</v>
      </c>
      <c r="R24" s="63">
        <f>P24/F24</f>
        <v>36.230821425543716</v>
      </c>
    </row>
    <row r="25" spans="1:18" x14ac:dyDescent="0.25">
      <c r="B25">
        <v>23.986599999999999</v>
      </c>
      <c r="C25">
        <v>0.50290000000000001</v>
      </c>
      <c r="D25">
        <v>24.424499999999998</v>
      </c>
      <c r="E25">
        <f t="shared" si="0"/>
        <v>0.87074965201829202</v>
      </c>
      <c r="F25" s="61"/>
      <c r="G25" s="2"/>
      <c r="H25">
        <v>24.011600000000001</v>
      </c>
      <c r="I25" s="3">
        <f t="shared" si="1"/>
        <v>5.7090659968034217E-2</v>
      </c>
      <c r="J25" s="3">
        <f t="shared" si="2"/>
        <v>0.9429093400319658</v>
      </c>
      <c r="K25" s="61"/>
      <c r="L25" s="2"/>
      <c r="M25">
        <v>5.1151</v>
      </c>
      <c r="O25" s="54">
        <v>31.969000000000001</v>
      </c>
    </row>
    <row r="26" spans="1:18" x14ac:dyDescent="0.25">
      <c r="A26" t="s">
        <v>71</v>
      </c>
      <c r="B26">
        <v>25.4818</v>
      </c>
      <c r="C26">
        <v>0.50109999999999999</v>
      </c>
      <c r="D26">
        <v>25.596900000000002</v>
      </c>
      <c r="E26">
        <f t="shared" si="0"/>
        <v>0.22969467172221464</v>
      </c>
      <c r="F26" s="61">
        <f>AVERAGE(E26:E27)</f>
        <v>0.22812078895491808</v>
      </c>
      <c r="G26" s="2">
        <f>STDEV(E26:E27)/F26</f>
        <v>9.7571394755081326E-3</v>
      </c>
      <c r="H26">
        <v>25.482199999999999</v>
      </c>
      <c r="I26" s="3">
        <f t="shared" si="1"/>
        <v>3.4752389226677814E-3</v>
      </c>
      <c r="J26" s="3">
        <f t="shared" si="2"/>
        <v>0.99652476107733223</v>
      </c>
      <c r="K26" s="61">
        <f>AVERAGE(J26:J27)</f>
        <v>0.97094960520827023</v>
      </c>
      <c r="L26" s="2">
        <f>STDEV(J26:J27)/K26</f>
        <v>3.7250885211570814E-2</v>
      </c>
      <c r="M26">
        <v>1.6434</v>
      </c>
      <c r="N26" s="54">
        <f>AVERAGE(M26:M27)</f>
        <v>1.6362000000000001</v>
      </c>
      <c r="O26" s="54">
        <v>10.271000000000001</v>
      </c>
      <c r="P26" s="54">
        <f>AVERAGE(O26:O27)</f>
        <v>10.225999999999999</v>
      </c>
      <c r="Q26" s="2">
        <f>STDEV(O26:O27)/P26</f>
        <v>6.2233141313114068E-3</v>
      </c>
      <c r="R26" s="63">
        <f>P26/F26</f>
        <v>44.82712885067609</v>
      </c>
    </row>
    <row r="27" spans="1:18" x14ac:dyDescent="0.25">
      <c r="B27">
        <v>26.337700000000002</v>
      </c>
      <c r="C27">
        <v>0.501</v>
      </c>
      <c r="D27">
        <v>26.4512</v>
      </c>
      <c r="E27">
        <f t="shared" si="0"/>
        <v>0.22654690618762152</v>
      </c>
      <c r="F27" s="61"/>
      <c r="G27" s="2"/>
      <c r="H27">
        <v>26.343900000000001</v>
      </c>
      <c r="I27" s="3">
        <f t="shared" si="1"/>
        <v>5.4625550660791625E-2</v>
      </c>
      <c r="J27" s="3">
        <f t="shared" si="2"/>
        <v>0.94537444933920833</v>
      </c>
      <c r="K27" s="61"/>
      <c r="L27" s="2"/>
      <c r="M27">
        <v>1.629</v>
      </c>
      <c r="O27" s="54">
        <v>10.180999999999999</v>
      </c>
    </row>
    <row r="28" spans="1:18" x14ac:dyDescent="0.25">
      <c r="F28" s="61"/>
      <c r="G28" s="2"/>
      <c r="I28" s="3"/>
      <c r="J28" s="3"/>
      <c r="K28" s="61"/>
      <c r="L28" s="2"/>
      <c r="R28" s="63"/>
    </row>
    <row r="29" spans="1:18" x14ac:dyDescent="0.25">
      <c r="F29" s="61"/>
      <c r="G29" s="2"/>
      <c r="I29" s="3"/>
      <c r="J29" s="3"/>
      <c r="K29" s="61"/>
      <c r="L29" s="2"/>
    </row>
    <row r="30" spans="1:18" x14ac:dyDescent="0.25">
      <c r="F30" s="61"/>
      <c r="G30" s="2"/>
      <c r="I30" s="3"/>
      <c r="J30" s="3"/>
      <c r="K30" s="61"/>
      <c r="L30" s="2"/>
      <c r="R30" s="63"/>
    </row>
    <row r="31" spans="1:18" x14ac:dyDescent="0.25">
      <c r="F31" s="61"/>
      <c r="G31" s="2"/>
      <c r="I31" s="3"/>
      <c r="J31" s="3"/>
      <c r="K31" s="61"/>
      <c r="L31" s="2"/>
    </row>
    <row r="32" spans="1:18" x14ac:dyDescent="0.25">
      <c r="F32" s="61"/>
      <c r="G32" s="2"/>
      <c r="I32" s="3"/>
      <c r="J32" s="3"/>
      <c r="K32" s="61"/>
      <c r="L32" s="2"/>
      <c r="R32" s="63"/>
    </row>
    <row r="33" spans="6:12" x14ac:dyDescent="0.25">
      <c r="F33" s="61"/>
      <c r="G33" s="2"/>
      <c r="I33" s="3"/>
      <c r="J33" s="3"/>
      <c r="K33" s="61"/>
      <c r="L3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1" topLeftCell="E1" activePane="topRight" state="frozen"/>
      <selection activeCell="N28" sqref="N28"/>
      <selection pane="topRight" activeCell="N28" sqref="N28"/>
    </sheetView>
  </sheetViews>
  <sheetFormatPr defaultRowHeight="15" x14ac:dyDescent="0.25"/>
  <cols>
    <col min="1" max="1" width="17.7109375" style="19" bestFit="1" customWidth="1"/>
    <col min="9" max="9" width="9.140625" style="2"/>
    <col min="11" max="11" width="10" bestFit="1" customWidth="1"/>
    <col min="12" max="12" width="7.140625" bestFit="1" customWidth="1"/>
  </cols>
  <sheetData>
    <row r="1" spans="1:18" x14ac:dyDescent="0.25">
      <c r="A1" s="19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51</v>
      </c>
      <c r="K1" t="s">
        <v>64</v>
      </c>
      <c r="L1" t="s">
        <v>6</v>
      </c>
      <c r="M1" t="s">
        <v>10</v>
      </c>
      <c r="N1" t="s">
        <v>11</v>
      </c>
      <c r="O1" t="s">
        <v>12</v>
      </c>
      <c r="P1" t="s">
        <v>13</v>
      </c>
      <c r="Q1" t="s">
        <v>6</v>
      </c>
      <c r="R1" t="s">
        <v>14</v>
      </c>
    </row>
    <row r="2" spans="1:18" x14ac:dyDescent="0.25">
      <c r="A2" s="19" t="s">
        <v>32</v>
      </c>
      <c r="B2">
        <v>26.970400000000001</v>
      </c>
      <c r="C2">
        <v>0.50139999999999996</v>
      </c>
      <c r="D2">
        <v>27.4451</v>
      </c>
      <c r="E2">
        <f>(D2-B2)/C2</f>
        <v>0.94674910251296096</v>
      </c>
      <c r="F2" s="2">
        <f>AVERAGE(E2:E3)</f>
        <v>0.94464691706164938</v>
      </c>
      <c r="G2" s="2">
        <f>STDEV(E2:E3)/F2</f>
        <v>3.1471432576264274E-3</v>
      </c>
      <c r="H2">
        <v>27.0136</v>
      </c>
      <c r="I2" s="24">
        <f>(H2-B2)/(C2*E2)</f>
        <v>9.1004845165365333E-2</v>
      </c>
      <c r="J2" s="53">
        <f>1-I2</f>
        <v>0.90899515483463467</v>
      </c>
      <c r="K2" s="2">
        <f>AVERAGE(J2:J3)</f>
        <v>0.91273423635003192</v>
      </c>
      <c r="L2" s="2">
        <f>STDEV(J2:J3)/K2</f>
        <v>5.7934276805908964E-3</v>
      </c>
      <c r="M2">
        <v>2.1896</v>
      </c>
      <c r="N2">
        <f>AVERAGE(M2:M3)</f>
        <v>2.1756500000000001</v>
      </c>
      <c r="O2">
        <v>13.685</v>
      </c>
      <c r="P2">
        <f>AVERAGE(O2:O3)</f>
        <v>13.5975</v>
      </c>
      <c r="Q2" s="13">
        <f>STDEV(O2:O3)/P2</f>
        <v>9.1004733743442773E-3</v>
      </c>
      <c r="R2" s="5">
        <f>P2/F2</f>
        <v>14.394267058315718</v>
      </c>
    </row>
    <row r="3" spans="1:18" x14ac:dyDescent="0.25">
      <c r="B3">
        <v>26.7104</v>
      </c>
      <c r="C3">
        <v>0.503</v>
      </c>
      <c r="D3">
        <v>27.1845</v>
      </c>
      <c r="E3">
        <f t="shared" ref="E3:E21" si="0">(D3-B3)/C3</f>
        <v>0.94254473161033792</v>
      </c>
      <c r="F3" s="2"/>
      <c r="G3" s="2"/>
      <c r="H3">
        <v>26.75</v>
      </c>
      <c r="I3" s="24">
        <f t="shared" ref="I3:I21" si="1">(H3-B3)/(C3*E3)</f>
        <v>8.3526682134570943E-2</v>
      </c>
      <c r="J3" s="53">
        <f t="shared" ref="J3:J21" si="2">1-I3</f>
        <v>0.91647331786542907</v>
      </c>
      <c r="K3" s="2"/>
      <c r="L3" s="2"/>
      <c r="M3">
        <v>2.1617000000000002</v>
      </c>
      <c r="O3">
        <v>13.51</v>
      </c>
      <c r="Q3" s="13"/>
    </row>
    <row r="4" spans="1:18" x14ac:dyDescent="0.25">
      <c r="A4" s="19" t="s">
        <v>43</v>
      </c>
      <c r="B4">
        <v>30.263999999999999</v>
      </c>
      <c r="C4">
        <v>0.50029999999999997</v>
      </c>
      <c r="D4">
        <v>30.738</v>
      </c>
      <c r="E4">
        <f t="shared" si="0"/>
        <v>0.94743154107535521</v>
      </c>
      <c r="F4" s="2">
        <f>AVERAGE(E4:E5)</f>
        <v>0.94708619979045805</v>
      </c>
      <c r="G4" s="2">
        <f>STDEV(E4:E5)/F4</f>
        <v>5.1567252152660305E-4</v>
      </c>
      <c r="H4">
        <v>30.266200000000001</v>
      </c>
      <c r="I4" s="24">
        <f t="shared" si="1"/>
        <v>4.6413502109746351E-3</v>
      </c>
      <c r="J4" s="53">
        <f t="shared" si="2"/>
        <v>0.99535864978902533</v>
      </c>
      <c r="K4" s="2">
        <f>AVERAGE(J4:J5)</f>
        <v>0.99558024848813265</v>
      </c>
      <c r="L4" s="2">
        <f>STDEV(J4:J5)/K4</f>
        <v>3.1477913122292934E-4</v>
      </c>
      <c r="M4">
        <v>1.3793</v>
      </c>
      <c r="N4">
        <f>AVERAGE(M4:M5)</f>
        <v>1.3644499999999999</v>
      </c>
      <c r="O4">
        <v>8.6204000000000001</v>
      </c>
      <c r="P4">
        <f>AVERAGE(O4:O5)</f>
        <v>8.5275499999999997</v>
      </c>
      <c r="Q4" s="13">
        <f>STDEV(O4:O5)/P4</f>
        <v>1.539829485213717E-2</v>
      </c>
      <c r="R4" s="5">
        <f>P4/F4</f>
        <v>9.0039850669207429</v>
      </c>
    </row>
    <row r="5" spans="1:18" x14ac:dyDescent="0.25">
      <c r="B5">
        <v>27.388200000000001</v>
      </c>
      <c r="C5">
        <v>0.50319999999999998</v>
      </c>
      <c r="D5">
        <v>27.864599999999999</v>
      </c>
      <c r="E5">
        <f t="shared" si="0"/>
        <v>0.94674085850556078</v>
      </c>
      <c r="F5" s="2"/>
      <c r="G5" s="2"/>
      <c r="H5">
        <v>27.3902</v>
      </c>
      <c r="I5" s="24">
        <f t="shared" si="1"/>
        <v>4.1981528127600738E-3</v>
      </c>
      <c r="J5" s="53">
        <f t="shared" si="2"/>
        <v>0.99580184718723996</v>
      </c>
      <c r="K5" s="2"/>
      <c r="L5" s="2"/>
      <c r="M5">
        <v>1.3495999999999999</v>
      </c>
      <c r="O5">
        <v>8.4346999999999994</v>
      </c>
      <c r="Q5" s="13"/>
    </row>
    <row r="6" spans="1:18" x14ac:dyDescent="0.25">
      <c r="A6" s="20" t="s">
        <v>38</v>
      </c>
      <c r="B6">
        <v>29.0259</v>
      </c>
      <c r="C6">
        <v>0.502</v>
      </c>
      <c r="D6">
        <v>29.486899999999999</v>
      </c>
      <c r="E6">
        <f t="shared" si="0"/>
        <v>0.91832669322708871</v>
      </c>
      <c r="F6" s="2">
        <f>AVERAGE(E6:E7)</f>
        <v>0.91484697141481686</v>
      </c>
      <c r="G6" s="2">
        <f>STDEV(E6:E7)/F6</f>
        <v>5.3791179661336688E-3</v>
      </c>
      <c r="H6">
        <v>29.052499999999998</v>
      </c>
      <c r="I6" s="24">
        <f t="shared" si="1"/>
        <v>5.7700650759215807E-2</v>
      </c>
      <c r="J6" s="53">
        <f t="shared" si="2"/>
        <v>0.94229934924078418</v>
      </c>
      <c r="K6" s="2">
        <f>AVERAGE(J6:J7)</f>
        <v>0.9423664212405416</v>
      </c>
      <c r="L6" s="2">
        <f>STDEV(J6:J7)/K6</f>
        <v>1.0065525423501022E-4</v>
      </c>
      <c r="M6">
        <v>3.3727</v>
      </c>
      <c r="N6">
        <f>AVERAGE(M6:M7)</f>
        <v>3.4100999999999999</v>
      </c>
      <c r="O6">
        <v>21.079000000000001</v>
      </c>
      <c r="P6">
        <f>AVERAGE(O6:O7)</f>
        <v>21.313000000000002</v>
      </c>
      <c r="Q6" s="13">
        <f>STDEV(O6:O7)/P6</f>
        <v>1.5526954140444997E-2</v>
      </c>
      <c r="R6" s="5">
        <f>P6/F6</f>
        <v>23.29679243189635</v>
      </c>
    </row>
    <row r="7" spans="1:18" x14ac:dyDescent="0.25">
      <c r="B7">
        <v>28.057700000000001</v>
      </c>
      <c r="C7">
        <v>0.50319999999999998</v>
      </c>
      <c r="D7">
        <v>28.516300000000001</v>
      </c>
      <c r="E7">
        <f t="shared" si="0"/>
        <v>0.91136724960254489</v>
      </c>
      <c r="F7" s="2"/>
      <c r="G7" s="2"/>
      <c r="H7">
        <v>28.084099999999999</v>
      </c>
      <c r="I7" s="24">
        <f t="shared" si="1"/>
        <v>5.756650675970091E-2</v>
      </c>
      <c r="J7" s="53">
        <f t="shared" si="2"/>
        <v>0.94243349324029912</v>
      </c>
      <c r="K7" s="2"/>
      <c r="L7" s="2"/>
      <c r="M7">
        <v>3.4474999999999998</v>
      </c>
      <c r="O7">
        <v>21.547000000000001</v>
      </c>
      <c r="Q7" s="13"/>
    </row>
    <row r="8" spans="1:18" x14ac:dyDescent="0.25">
      <c r="A8" s="19" t="s">
        <v>59</v>
      </c>
      <c r="B8">
        <v>28.492100000000001</v>
      </c>
      <c r="C8">
        <v>0.50339999999999996</v>
      </c>
      <c r="D8">
        <v>28.9649</v>
      </c>
      <c r="E8">
        <f t="shared" si="0"/>
        <v>0.93921334922526711</v>
      </c>
      <c r="F8" s="2">
        <f>AVERAGE(E8:E9)</f>
        <v>0.93579458604291621</v>
      </c>
      <c r="G8" s="2">
        <f>STDEV(E8:E9)/F8</f>
        <v>5.1665839182368596E-3</v>
      </c>
      <c r="H8">
        <v>28.522500000000001</v>
      </c>
      <c r="I8" s="24">
        <f t="shared" si="1"/>
        <v>6.4297800338409983E-2</v>
      </c>
      <c r="J8" s="53">
        <f t="shared" si="2"/>
        <v>0.93570219966158996</v>
      </c>
      <c r="K8" s="2">
        <f>AVERAGE(J8:J9)</f>
        <v>0.93693539593691388</v>
      </c>
      <c r="L8" s="2">
        <f>STDEV(J8:J9)/K8</f>
        <v>1.8613907695173724E-3</v>
      </c>
      <c r="M8">
        <v>4.6714000000000002</v>
      </c>
      <c r="N8">
        <f>AVERAGE(M8:M9)</f>
        <v>4.6752000000000002</v>
      </c>
      <c r="O8">
        <v>29.196999999999999</v>
      </c>
      <c r="P8">
        <f>AVERAGE(O8:O9)</f>
        <v>29.220500000000001</v>
      </c>
      <c r="Q8" s="13">
        <f>STDEV(O8:O9)/P8</f>
        <v>1.1373528418667769E-3</v>
      </c>
      <c r="R8" s="5">
        <f>P8/F8</f>
        <v>31.225335598019722</v>
      </c>
    </row>
    <row r="9" spans="1:18" x14ac:dyDescent="0.25">
      <c r="B9">
        <v>31.1524</v>
      </c>
      <c r="C9">
        <v>0.50129999999999997</v>
      </c>
      <c r="D9">
        <v>31.619800000000001</v>
      </c>
      <c r="E9">
        <f t="shared" si="0"/>
        <v>0.93237582286056531</v>
      </c>
      <c r="F9" s="2"/>
      <c r="G9" s="2"/>
      <c r="H9">
        <v>31.1813</v>
      </c>
      <c r="I9" s="24">
        <f t="shared" si="1"/>
        <v>6.1831407787762221E-2</v>
      </c>
      <c r="J9" s="53">
        <f t="shared" si="2"/>
        <v>0.93816859221223781</v>
      </c>
      <c r="K9" s="2"/>
      <c r="L9" s="2"/>
      <c r="M9">
        <v>4.6790000000000003</v>
      </c>
      <c r="O9">
        <v>29.244</v>
      </c>
      <c r="Q9" s="13"/>
    </row>
    <row r="10" spans="1:18" x14ac:dyDescent="0.25">
      <c r="A10" s="19" t="s">
        <v>16</v>
      </c>
      <c r="B10">
        <v>28.337</v>
      </c>
      <c r="C10">
        <v>0.50260000000000005</v>
      </c>
      <c r="D10">
        <v>28.818999999999999</v>
      </c>
      <c r="E10">
        <f t="shared" si="0"/>
        <v>0.95901313171508018</v>
      </c>
      <c r="F10" s="2">
        <f>AVERAGE(E10:E11)</f>
        <v>0.95752089136490104</v>
      </c>
      <c r="G10" s="2">
        <f>STDEV(E10:E11)/F10</f>
        <v>2.2039691881140253E-3</v>
      </c>
      <c r="H10">
        <v>28.344000000000001</v>
      </c>
      <c r="I10" s="24">
        <f t="shared" si="1"/>
        <v>1.4522821576766513E-2</v>
      </c>
      <c r="J10" s="53">
        <f t="shared" si="2"/>
        <v>0.98547717842323346</v>
      </c>
      <c r="K10" s="2">
        <f>AVERAGE(J10:J11)</f>
        <v>0.98701538421682189</v>
      </c>
      <c r="L10" s="2">
        <f>STDEV(J10:J11)/K10</f>
        <v>2.2039691881193227E-3</v>
      </c>
      <c r="M10">
        <v>1.363</v>
      </c>
      <c r="N10">
        <f>AVERAGE(M10:M11)</f>
        <v>1.3484</v>
      </c>
      <c r="O10">
        <v>8.5190000000000001</v>
      </c>
      <c r="P10">
        <f>AVERAGE(O10:O11)</f>
        <v>8.4276499999999999</v>
      </c>
      <c r="Q10" s="13">
        <f>STDEV(O10:O11)/P10</f>
        <v>1.5329114156708288E-2</v>
      </c>
      <c r="R10" s="5">
        <f>P10/F10</f>
        <v>8.8015312000000137</v>
      </c>
    </row>
    <row r="11" spans="1:18" x14ac:dyDescent="0.25">
      <c r="B11">
        <v>28.339400000000001</v>
      </c>
      <c r="C11">
        <v>0.50260000000000005</v>
      </c>
      <c r="D11">
        <v>28.819900000000001</v>
      </c>
      <c r="E11">
        <f t="shared" si="0"/>
        <v>0.9560286510147219</v>
      </c>
      <c r="F11" s="2"/>
      <c r="G11" s="2"/>
      <c r="H11">
        <v>28.344899999999999</v>
      </c>
      <c r="I11" s="24">
        <f t="shared" si="1"/>
        <v>1.1446409989589694E-2</v>
      </c>
      <c r="J11" s="53">
        <f t="shared" si="2"/>
        <v>0.98855359001041032</v>
      </c>
      <c r="K11" s="2"/>
      <c r="L11" s="2"/>
      <c r="M11">
        <v>1.3338000000000001</v>
      </c>
      <c r="O11">
        <v>8.3362999999999996</v>
      </c>
      <c r="Q11" s="13"/>
    </row>
    <row r="12" spans="1:18" x14ac:dyDescent="0.25">
      <c r="A12" s="19" t="s">
        <v>70</v>
      </c>
      <c r="B12">
        <v>26.520600000000002</v>
      </c>
      <c r="C12">
        <v>0.502</v>
      </c>
      <c r="D12">
        <v>26.986899999999999</v>
      </c>
      <c r="E12">
        <f t="shared" si="0"/>
        <v>0.92888446215138809</v>
      </c>
      <c r="F12" s="2">
        <f>AVERAGE(E12:E13)</f>
        <v>0.92731648257270272</v>
      </c>
      <c r="G12" s="2">
        <f>STDEV(E12:E13)/F12</f>
        <v>2.3912634223312592E-3</v>
      </c>
      <c r="H12">
        <v>26.555199999999999</v>
      </c>
      <c r="I12" s="24">
        <f t="shared" si="1"/>
        <v>7.4201158052750932E-2</v>
      </c>
      <c r="J12" s="53">
        <f t="shared" si="2"/>
        <v>0.92579884194724904</v>
      </c>
      <c r="K12" s="2">
        <f>AVERAGE(J12:J13)</f>
        <v>0.92484422476836436</v>
      </c>
      <c r="L12" s="2">
        <f>STDEV(J12:J13)/K12</f>
        <v>1.4597404893684674E-3</v>
      </c>
      <c r="M12">
        <v>1.7771999999999999</v>
      </c>
      <c r="N12">
        <f>AVERAGE(M12:M13)</f>
        <v>1.7193999999999998</v>
      </c>
      <c r="O12">
        <v>11.106999999999999</v>
      </c>
      <c r="P12">
        <f>AVERAGE(O12:O13)</f>
        <v>10.745999999999999</v>
      </c>
      <c r="Q12" s="13">
        <f>STDEV(O12:O13)/P12</f>
        <v>4.7508942491781787E-2</v>
      </c>
      <c r="R12" s="5">
        <f>P12/F12</f>
        <v>11.588276712376349</v>
      </c>
    </row>
    <row r="13" spans="1:18" x14ac:dyDescent="0.25">
      <c r="B13">
        <v>26.111799999999999</v>
      </c>
      <c r="C13">
        <v>0.501</v>
      </c>
      <c r="D13">
        <v>26.575600000000001</v>
      </c>
      <c r="E13">
        <f t="shared" si="0"/>
        <v>0.92574850299401723</v>
      </c>
      <c r="F13" s="2"/>
      <c r="G13" s="2"/>
      <c r="H13">
        <v>26.147099999999998</v>
      </c>
      <c r="I13" s="24">
        <f t="shared" si="1"/>
        <v>7.6110392410520145E-2</v>
      </c>
      <c r="J13" s="53">
        <f t="shared" si="2"/>
        <v>0.9238896075894798</v>
      </c>
      <c r="K13" s="2"/>
      <c r="L13" s="2"/>
      <c r="M13">
        <v>1.6616</v>
      </c>
      <c r="O13">
        <v>10.385</v>
      </c>
      <c r="Q13" s="13"/>
    </row>
    <row r="14" spans="1:18" x14ac:dyDescent="0.25">
      <c r="A14" s="19" t="s">
        <v>42</v>
      </c>
      <c r="B14">
        <v>27.104700000000001</v>
      </c>
      <c r="C14">
        <v>0.502</v>
      </c>
      <c r="D14">
        <v>27.559200000000001</v>
      </c>
      <c r="E14">
        <f t="shared" si="0"/>
        <v>0.90537848605577587</v>
      </c>
      <c r="F14" s="2">
        <f>AVERAGE(E14:E15)</f>
        <v>0.9048094898923118</v>
      </c>
      <c r="G14" s="2">
        <f>STDEV(E14:E15)/F14</f>
        <v>8.893386953810437E-4</v>
      </c>
      <c r="H14">
        <v>27.128599999999999</v>
      </c>
      <c r="I14" s="24">
        <f t="shared" si="1"/>
        <v>5.2585258525847348E-2</v>
      </c>
      <c r="J14" s="53">
        <f t="shared" si="2"/>
        <v>0.94741474147415261</v>
      </c>
      <c r="K14" s="2">
        <f>AVERAGE(J14:J15)</f>
        <v>0.94739737514042166</v>
      </c>
      <c r="L14" s="2">
        <f>STDEV(J14:J15)/K14</f>
        <v>2.5923340443544872E-5</v>
      </c>
      <c r="M14">
        <v>5.0370999999999997</v>
      </c>
      <c r="N14">
        <f>AVERAGE(M14:M15)</f>
        <v>5.0410000000000004</v>
      </c>
      <c r="O14">
        <v>31.481999999999999</v>
      </c>
      <c r="P14">
        <f>AVERAGE(O14:O15)</f>
        <v>31.506499999999999</v>
      </c>
      <c r="Q14" s="13">
        <f>STDEV(O14:O15)/P14</f>
        <v>1.0997169561246241E-3</v>
      </c>
      <c r="R14" s="5">
        <f>P14/F14</f>
        <v>34.821142297866288</v>
      </c>
    </row>
    <row r="15" spans="1:18" x14ac:dyDescent="0.25">
      <c r="B15">
        <v>28.9589</v>
      </c>
      <c r="C15">
        <v>0.50229999999999997</v>
      </c>
      <c r="D15">
        <v>29.4131</v>
      </c>
      <c r="E15">
        <f t="shared" si="0"/>
        <v>0.90424049372884763</v>
      </c>
      <c r="F15" s="2"/>
      <c r="G15" s="2"/>
      <c r="H15">
        <v>28.982800000000001</v>
      </c>
      <c r="I15" s="24">
        <f t="shared" si="1"/>
        <v>5.2619991193309408E-2</v>
      </c>
      <c r="J15" s="53">
        <f t="shared" si="2"/>
        <v>0.9473800088066906</v>
      </c>
      <c r="K15" s="2"/>
      <c r="L15" s="2"/>
      <c r="M15">
        <v>5.0449000000000002</v>
      </c>
      <c r="O15">
        <v>31.530999999999999</v>
      </c>
      <c r="Q15" s="13"/>
    </row>
    <row r="16" spans="1:18" x14ac:dyDescent="0.25">
      <c r="A16" s="19" t="s">
        <v>18</v>
      </c>
      <c r="B16">
        <v>26.632899999999999</v>
      </c>
      <c r="C16">
        <v>0.50329999999999997</v>
      </c>
      <c r="D16">
        <v>27.0992</v>
      </c>
      <c r="E16">
        <f t="shared" si="0"/>
        <v>0.92648519769521243</v>
      </c>
      <c r="F16" s="2">
        <f>AVERAGE(E16:E17)</f>
        <v>0.92600643795553172</v>
      </c>
      <c r="G16" s="2">
        <f>STDEV(E16:E17)/F16</f>
        <v>7.3117042087697873E-4</v>
      </c>
      <c r="H16">
        <v>26.673500000000001</v>
      </c>
      <c r="I16" s="24">
        <f t="shared" si="1"/>
        <v>8.706841089427679E-2</v>
      </c>
      <c r="J16" s="53">
        <f t="shared" si="2"/>
        <v>0.91293158910572325</v>
      </c>
      <c r="K16" s="2">
        <f>AVERAGE(J16:J17)</f>
        <v>0.9148349856027771</v>
      </c>
      <c r="L16" s="2">
        <f>STDEV(J16:J17)/K16</f>
        <v>2.9423985560995754E-3</v>
      </c>
      <c r="M16">
        <v>1.1173999999999999</v>
      </c>
      <c r="N16">
        <f>AVERAGE(M16:M17)</f>
        <v>1.1228</v>
      </c>
      <c r="O16">
        <v>6.9836999999999998</v>
      </c>
      <c r="P16">
        <f>AVERAGE(O16:O17)</f>
        <v>7.0175000000000001</v>
      </c>
      <c r="Q16" s="13">
        <f>STDEV(O16:O17)/P16</f>
        <v>6.8116021956837912E-3</v>
      </c>
      <c r="R16" s="5">
        <f>P16/F16</f>
        <v>7.5782410492668637</v>
      </c>
    </row>
    <row r="17" spans="1:18" x14ac:dyDescent="0.25">
      <c r="B17">
        <v>30.1539</v>
      </c>
      <c r="C17">
        <v>0.50219999999999998</v>
      </c>
      <c r="D17">
        <v>30.6187</v>
      </c>
      <c r="E17">
        <f t="shared" si="0"/>
        <v>0.92552767821585091</v>
      </c>
      <c r="F17" s="2"/>
      <c r="G17" s="2"/>
      <c r="H17">
        <v>30.192599999999999</v>
      </c>
      <c r="I17" s="24">
        <f t="shared" si="1"/>
        <v>8.3261617900169102E-2</v>
      </c>
      <c r="J17" s="53">
        <f t="shared" si="2"/>
        <v>0.91673838209983094</v>
      </c>
      <c r="K17" s="2"/>
      <c r="L17" s="2"/>
      <c r="M17">
        <v>1.1282000000000001</v>
      </c>
      <c r="O17">
        <v>7.0513000000000003</v>
      </c>
      <c r="Q17" s="13"/>
    </row>
    <row r="18" spans="1:18" x14ac:dyDescent="0.25">
      <c r="A18" s="19" t="s">
        <v>19</v>
      </c>
      <c r="B18">
        <v>27.884699999999999</v>
      </c>
      <c r="C18">
        <v>0.502</v>
      </c>
      <c r="D18">
        <v>28.340499999999999</v>
      </c>
      <c r="E18">
        <f t="shared" si="0"/>
        <v>0.90796812749003986</v>
      </c>
      <c r="F18" s="2">
        <f>AVERAGE(E18:E19)</f>
        <v>0.90644111528317706</v>
      </c>
      <c r="G18" s="2">
        <f>STDEV(E18:E19)/F18</f>
        <v>2.3824177174266797E-3</v>
      </c>
      <c r="H18">
        <v>27.9191</v>
      </c>
      <c r="I18" s="24">
        <f t="shared" si="1"/>
        <v>7.547169811321093E-2</v>
      </c>
      <c r="J18" s="53">
        <f t="shared" si="2"/>
        <v>0.92452830188678903</v>
      </c>
      <c r="K18" s="2">
        <f>AVERAGE(J18:J19)</f>
        <v>0.92749593902286365</v>
      </c>
      <c r="L18" s="2">
        <f>STDEV(J18:J19)/K18</f>
        <v>4.5249499318133846E-3</v>
      </c>
      <c r="M18">
        <v>5.4276</v>
      </c>
      <c r="N18">
        <f>AVERAGE(M18:M19)</f>
        <v>5.5109499999999993</v>
      </c>
      <c r="O18">
        <v>33.923000000000002</v>
      </c>
      <c r="P18">
        <f>AVERAGE(O18:O19)</f>
        <v>34.4435</v>
      </c>
      <c r="Q18" s="13">
        <f>STDEV(O18:O19)/P18</f>
        <v>2.1371177703055546E-2</v>
      </c>
      <c r="R18" s="5">
        <f>P18/F18</f>
        <v>37.998607321822185</v>
      </c>
    </row>
    <row r="19" spans="1:18" x14ac:dyDescent="0.25">
      <c r="B19">
        <v>30.143899999999999</v>
      </c>
      <c r="C19">
        <v>0.50060000000000004</v>
      </c>
      <c r="D19">
        <v>30.596900000000002</v>
      </c>
      <c r="E19">
        <f t="shared" si="0"/>
        <v>0.90491410307631426</v>
      </c>
      <c r="F19" s="2"/>
      <c r="G19" s="2"/>
      <c r="H19">
        <v>30.1754</v>
      </c>
      <c r="I19" s="24">
        <f t="shared" si="1"/>
        <v>6.953642384106179E-2</v>
      </c>
      <c r="J19" s="53">
        <f t="shared" si="2"/>
        <v>0.93046357615893815</v>
      </c>
      <c r="K19" s="2"/>
      <c r="L19" s="2"/>
      <c r="M19">
        <v>5.5942999999999996</v>
      </c>
      <c r="O19">
        <v>34.963999999999999</v>
      </c>
      <c r="Q19" s="13"/>
    </row>
    <row r="20" spans="1:18" x14ac:dyDescent="0.25">
      <c r="A20" s="20" t="s">
        <v>15</v>
      </c>
      <c r="B20">
        <v>31.566800000000001</v>
      </c>
      <c r="C20">
        <v>0.50280000000000002</v>
      </c>
      <c r="D20">
        <v>32.025300000000001</v>
      </c>
      <c r="E20">
        <f t="shared" si="0"/>
        <v>0.91189339697693073</v>
      </c>
      <c r="F20" s="2">
        <f>AVERAGE(E20:E21)</f>
        <v>0.90929194367408961</v>
      </c>
      <c r="G20" s="2">
        <f>STDEV(E20:E21)/F20</f>
        <v>4.0460168687877747E-3</v>
      </c>
      <c r="H20">
        <v>31.605399999999999</v>
      </c>
      <c r="I20" s="24">
        <f t="shared" si="1"/>
        <v>8.418756815703117E-2</v>
      </c>
      <c r="J20" s="53">
        <f t="shared" si="2"/>
        <v>0.91581243184296879</v>
      </c>
      <c r="K20" s="2">
        <f>AVERAGE(J20:J21)</f>
        <v>0.91520860260858961</v>
      </c>
      <c r="L20" s="2">
        <f>STDEV(J20:J21)/K20</f>
        <v>9.3305885694522014E-4</v>
      </c>
      <c r="M20">
        <v>0.94940999999999998</v>
      </c>
      <c r="N20">
        <f>AVERAGE(M20:M21)</f>
        <v>0.96524499999999991</v>
      </c>
      <c r="O20">
        <v>5.9337999999999997</v>
      </c>
      <c r="P20">
        <f>AVERAGE(O20:O21)</f>
        <v>6.0327500000000001</v>
      </c>
      <c r="Q20" s="13">
        <f>STDEV(O20:O21)/P20</f>
        <v>2.3196126475789346E-2</v>
      </c>
      <c r="R20" s="5">
        <f>P20/F20</f>
        <v>6.6345578468715338</v>
      </c>
    </row>
    <row r="21" spans="1:18" x14ac:dyDescent="0.25">
      <c r="B21">
        <v>24.627600000000001</v>
      </c>
      <c r="C21">
        <v>0.50370000000000004</v>
      </c>
      <c r="D21">
        <v>25.084299999999999</v>
      </c>
      <c r="E21">
        <f t="shared" si="0"/>
        <v>0.90669049037124849</v>
      </c>
      <c r="F21" s="2"/>
      <c r="G21" s="2"/>
      <c r="H21">
        <v>24.666599999999999</v>
      </c>
      <c r="I21" s="24">
        <f t="shared" si="1"/>
        <v>8.5395226625789591E-2</v>
      </c>
      <c r="J21" s="53">
        <f t="shared" si="2"/>
        <v>0.91460477337421042</v>
      </c>
      <c r="K21" s="2"/>
      <c r="L21" s="2"/>
      <c r="M21">
        <v>0.98107999999999995</v>
      </c>
      <c r="O21">
        <v>6.1317000000000004</v>
      </c>
      <c r="Q21" s="13"/>
    </row>
    <row r="22" spans="1:18" x14ac:dyDescent="0.25">
      <c r="F22" s="2"/>
      <c r="G22" s="2"/>
      <c r="I22" s="24"/>
      <c r="J22" s="3"/>
      <c r="K22" s="2"/>
      <c r="L22" s="2"/>
      <c r="Q22" s="13"/>
      <c r="R22" s="5"/>
    </row>
    <row r="23" spans="1:18" x14ac:dyDescent="0.25">
      <c r="F23" s="2"/>
      <c r="G23" s="2"/>
      <c r="I23" s="24"/>
      <c r="J23" s="3"/>
      <c r="K23" s="2"/>
      <c r="L23" s="2"/>
      <c r="Q23" s="13"/>
    </row>
    <row r="24" spans="1:18" x14ac:dyDescent="0.25">
      <c r="F24" s="2"/>
      <c r="G24" s="2"/>
      <c r="I24" s="24"/>
      <c r="J24" s="3"/>
      <c r="K24" s="2"/>
      <c r="L24" s="2"/>
      <c r="Q24" s="13"/>
      <c r="R24" s="5"/>
    </row>
    <row r="25" spans="1:18" x14ac:dyDescent="0.25">
      <c r="F25" s="2"/>
      <c r="G25" s="2"/>
      <c r="I25" s="24"/>
      <c r="J25" s="3"/>
      <c r="K25" s="2"/>
      <c r="L25" s="2"/>
      <c r="Q25" s="13"/>
    </row>
    <row r="26" spans="1:18" x14ac:dyDescent="0.25">
      <c r="F26" s="2"/>
      <c r="G26" s="2"/>
      <c r="I26" s="24"/>
      <c r="J26" s="3"/>
      <c r="K26" s="2"/>
      <c r="L26" s="2"/>
      <c r="Q26" s="13"/>
      <c r="R26" s="5"/>
    </row>
    <row r="27" spans="1:18" x14ac:dyDescent="0.25">
      <c r="F27" s="2"/>
      <c r="G27" s="2"/>
      <c r="I27" s="24"/>
      <c r="J27" s="3"/>
      <c r="K27" s="2"/>
      <c r="L27" s="2"/>
      <c r="Q27" s="13"/>
    </row>
    <row r="28" spans="1:18" x14ac:dyDescent="0.25">
      <c r="F28" s="2"/>
      <c r="G28" s="2"/>
      <c r="I28" s="24"/>
      <c r="J28" s="3"/>
      <c r="K28" s="2"/>
      <c r="L28" s="2"/>
      <c r="Q28" s="13"/>
      <c r="R28" s="5"/>
    </row>
    <row r="29" spans="1:18" x14ac:dyDescent="0.25">
      <c r="F29" s="2"/>
      <c r="G29" s="2"/>
      <c r="I29" s="24"/>
      <c r="J29" s="3"/>
      <c r="K29" s="2"/>
      <c r="L29" s="2"/>
      <c r="Q29" s="13"/>
    </row>
    <row r="30" spans="1:18" x14ac:dyDescent="0.25">
      <c r="F30" s="2"/>
      <c r="G30" s="2"/>
      <c r="I30" s="24"/>
      <c r="Q30" s="13"/>
      <c r="R30" s="5"/>
    </row>
    <row r="31" spans="1:18" x14ac:dyDescent="0.25">
      <c r="F31" s="2"/>
      <c r="G31" s="2"/>
      <c r="I31" s="24"/>
      <c r="Q31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N28" sqref="N28"/>
    </sheetView>
  </sheetViews>
  <sheetFormatPr defaultRowHeight="15" x14ac:dyDescent="0.25"/>
  <cols>
    <col min="1" max="1" width="17.7109375" style="19" bestFit="1" customWidth="1"/>
    <col min="10" max="10" width="10" bestFit="1" customWidth="1"/>
  </cols>
  <sheetData>
    <row r="1" spans="1:17" x14ac:dyDescent="0.25">
      <c r="A1" s="19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6</v>
      </c>
      <c r="L1" t="s">
        <v>10</v>
      </c>
      <c r="M1" t="s">
        <v>11</v>
      </c>
      <c r="N1" t="s">
        <v>12</v>
      </c>
      <c r="O1" t="s">
        <v>13</v>
      </c>
      <c r="P1" t="s">
        <v>6</v>
      </c>
      <c r="Q1" t="s">
        <v>14</v>
      </c>
    </row>
    <row r="2" spans="1:17" x14ac:dyDescent="0.25">
      <c r="A2" s="19" t="s">
        <v>32</v>
      </c>
      <c r="B2">
        <v>25.700600000000001</v>
      </c>
      <c r="C2">
        <v>0.50049999999999994</v>
      </c>
      <c r="D2">
        <v>26.162800000000001</v>
      </c>
      <c r="E2">
        <f>(D2-B2)/C2</f>
        <v>0.92347652347652209</v>
      </c>
      <c r="F2" s="2">
        <f>AVERAGE(E2:E3)</f>
        <v>0.92662253947170181</v>
      </c>
      <c r="G2" s="2">
        <f>STDEV(E2:E3)/F2</f>
        <v>4.8014572258975336E-3</v>
      </c>
      <c r="H2">
        <v>25.738399999999999</v>
      </c>
      <c r="I2" s="3">
        <f>1-(H2-B2)/(C2*E2)</f>
        <v>0.91821722198183209</v>
      </c>
      <c r="J2" s="2">
        <f>AVERAGE(I2:I3)</f>
        <v>0.92134037064756502</v>
      </c>
      <c r="K2" s="2">
        <f>STDEV(I2:I3)/J2</f>
        <v>4.7938843679264792E-3</v>
      </c>
      <c r="M2" s="5"/>
      <c r="P2" s="13"/>
      <c r="Q2" s="5"/>
    </row>
    <row r="3" spans="1:17" x14ac:dyDescent="0.25">
      <c r="B3">
        <v>24.758299999999998</v>
      </c>
      <c r="C3">
        <v>0.50119999999999998</v>
      </c>
      <c r="D3">
        <v>25.224299999999999</v>
      </c>
      <c r="E3">
        <f t="shared" ref="E3:E19" si="0">(D3-B3)/C3</f>
        <v>0.92976855546688164</v>
      </c>
      <c r="F3" s="2"/>
      <c r="G3" s="2"/>
      <c r="H3">
        <v>24.793500000000002</v>
      </c>
      <c r="I3" s="3">
        <f t="shared" ref="I3:I19" si="1">1-(H3-B3)/(C3*E3)</f>
        <v>0.92446351931329795</v>
      </c>
      <c r="J3" s="2"/>
      <c r="K3" s="2"/>
      <c r="M3" s="5"/>
      <c r="P3" s="13"/>
    </row>
    <row r="4" spans="1:17" x14ac:dyDescent="0.25">
      <c r="A4" s="19" t="s">
        <v>43</v>
      </c>
      <c r="B4">
        <v>26.208300000000001</v>
      </c>
      <c r="C4">
        <v>0.50339999999999996</v>
      </c>
      <c r="D4">
        <v>26.6737</v>
      </c>
      <c r="E4">
        <f t="shared" si="0"/>
        <v>0.92451330949542898</v>
      </c>
      <c r="F4" s="2">
        <f>AVERAGE(E4:E5)</f>
        <v>0.92008438500432888</v>
      </c>
      <c r="G4" s="2">
        <f>STDEV(E4:E5)/F4</f>
        <v>6.8074680802355523E-3</v>
      </c>
      <c r="H4">
        <v>26.211099999999998</v>
      </c>
      <c r="I4" s="3">
        <f t="shared" si="1"/>
        <v>0.99398366996132992</v>
      </c>
      <c r="J4" s="2">
        <f>AVERAGE(I4:I5)</f>
        <v>0.9959055868815978</v>
      </c>
      <c r="K4" s="2">
        <f>STDEV(I4:I5)/J4</f>
        <v>2.7291753457351717E-3</v>
      </c>
      <c r="M4" s="5"/>
      <c r="P4" s="13"/>
      <c r="Q4" s="5"/>
    </row>
    <row r="5" spans="1:17" x14ac:dyDescent="0.25">
      <c r="B5">
        <v>24.268899999999999</v>
      </c>
      <c r="C5">
        <v>0.50270000000000004</v>
      </c>
      <c r="D5">
        <v>24.729199999999999</v>
      </c>
      <c r="E5">
        <f t="shared" si="0"/>
        <v>0.91565546051322877</v>
      </c>
      <c r="F5" s="2"/>
      <c r="G5" s="2"/>
      <c r="H5">
        <v>24.2699</v>
      </c>
      <c r="I5" s="3">
        <f t="shared" si="1"/>
        <v>0.99782750380186569</v>
      </c>
      <c r="J5" s="2"/>
      <c r="K5" s="2"/>
      <c r="M5" s="5"/>
      <c r="P5" s="13"/>
    </row>
    <row r="6" spans="1:17" x14ac:dyDescent="0.25">
      <c r="A6" s="20" t="s">
        <v>38</v>
      </c>
      <c r="B6">
        <v>26.713999999999999</v>
      </c>
      <c r="C6">
        <v>0.50319999999999998</v>
      </c>
      <c r="D6">
        <v>27.1663</v>
      </c>
      <c r="E6">
        <f t="shared" si="0"/>
        <v>0.89884737678855531</v>
      </c>
      <c r="F6" s="2">
        <f>AVERAGE(E6:E7)</f>
        <v>0.89903531954345051</v>
      </c>
      <c r="G6" s="2">
        <f>STDEV(E6:E7)/F6</f>
        <v>2.9564043496925848E-4</v>
      </c>
      <c r="H6">
        <v>26.7376</v>
      </c>
      <c r="I6" s="3">
        <f t="shared" si="1"/>
        <v>0.94782224187485786</v>
      </c>
      <c r="J6" s="2">
        <f>AVERAGE(I6:I7)</f>
        <v>0.9504338230415259</v>
      </c>
      <c r="K6" s="2">
        <f>STDEV(I6:I7)/J6</f>
        <v>3.8859449396707831E-3</v>
      </c>
      <c r="M6" s="5"/>
      <c r="P6" s="13"/>
      <c r="Q6" s="5"/>
    </row>
    <row r="7" spans="1:17" x14ac:dyDescent="0.25">
      <c r="B7">
        <v>26.0182</v>
      </c>
      <c r="C7">
        <v>0.50209999999999999</v>
      </c>
      <c r="D7">
        <v>26.4697</v>
      </c>
      <c r="E7">
        <f t="shared" si="0"/>
        <v>0.8992232622983457</v>
      </c>
      <c r="F7" s="2"/>
      <c r="G7" s="2"/>
      <c r="H7">
        <v>26.039400000000001</v>
      </c>
      <c r="I7" s="3">
        <f t="shared" si="1"/>
        <v>0.95304540420819406</v>
      </c>
      <c r="J7" s="2"/>
      <c r="K7" s="2"/>
      <c r="M7" s="5"/>
      <c r="P7" s="13"/>
    </row>
    <row r="8" spans="1:17" x14ac:dyDescent="0.25">
      <c r="A8" s="19" t="s">
        <v>59</v>
      </c>
      <c r="B8">
        <v>25.3626</v>
      </c>
      <c r="C8">
        <v>0.50180000000000002</v>
      </c>
      <c r="D8">
        <v>25.820900000000002</v>
      </c>
      <c r="E8">
        <f t="shared" si="0"/>
        <v>0.91331207652451418</v>
      </c>
      <c r="F8" s="2">
        <f>AVERAGE(E8:E9)</f>
        <v>0.91527056783748484</v>
      </c>
      <c r="G8" s="2">
        <f>STDEV(E8:E9)/F8</f>
        <v>3.0261269988578758E-3</v>
      </c>
      <c r="H8">
        <v>25.390499999999999</v>
      </c>
      <c r="I8" s="3">
        <f t="shared" si="1"/>
        <v>0.9391228452978424</v>
      </c>
      <c r="J8" s="2">
        <f>AVERAGE(I8:I9)</f>
        <v>0.94099617703108684</v>
      </c>
      <c r="K8" s="2">
        <f>STDEV(I8:I9)/J8</f>
        <v>2.8154111660017348E-3</v>
      </c>
      <c r="M8" s="5"/>
      <c r="P8" s="13"/>
      <c r="Q8" s="5"/>
    </row>
    <row r="9" spans="1:17" x14ac:dyDescent="0.25">
      <c r="B9">
        <v>22.296099999999999</v>
      </c>
      <c r="C9">
        <v>0.50380000000000003</v>
      </c>
      <c r="D9">
        <v>22.758199999999999</v>
      </c>
      <c r="E9">
        <f t="shared" si="0"/>
        <v>0.91722905915045549</v>
      </c>
      <c r="F9" s="2"/>
      <c r="G9" s="2"/>
      <c r="H9">
        <v>22.322500000000002</v>
      </c>
      <c r="I9" s="3">
        <f t="shared" si="1"/>
        <v>0.9428695087643314</v>
      </c>
      <c r="J9" s="2"/>
      <c r="K9" s="2"/>
      <c r="M9" s="5"/>
      <c r="P9" s="13"/>
    </row>
    <row r="10" spans="1:17" x14ac:dyDescent="0.25">
      <c r="A10" s="19" t="s">
        <v>16</v>
      </c>
      <c r="B10">
        <v>20.28</v>
      </c>
      <c r="C10">
        <v>0.50070000000000003</v>
      </c>
      <c r="D10">
        <v>20.7502</v>
      </c>
      <c r="E10">
        <f t="shared" si="0"/>
        <v>0.93908528060714669</v>
      </c>
      <c r="F10" s="2">
        <f>AVERAGE(E10:E11)</f>
        <v>0.94077715888128188</v>
      </c>
      <c r="G10" s="2">
        <f>STDEV(E10:E11)/F10</f>
        <v>2.543298568187532E-3</v>
      </c>
      <c r="H10">
        <v>20.288900000000002</v>
      </c>
      <c r="I10" s="3">
        <f t="shared" si="1"/>
        <v>0.98107188430454995</v>
      </c>
      <c r="J10" s="2">
        <f>AVERAGE(I10:I11)</f>
        <v>0.97845455173260376</v>
      </c>
      <c r="K10" s="2">
        <f>STDEV(I10:I11)/J10</f>
        <v>3.7829730710872921E-3</v>
      </c>
      <c r="M10" s="5"/>
      <c r="P10" s="13"/>
      <c r="Q10" s="5"/>
    </row>
    <row r="11" spans="1:17" x14ac:dyDescent="0.25">
      <c r="B11">
        <v>20.309999999999999</v>
      </c>
      <c r="C11">
        <v>0.50060000000000004</v>
      </c>
      <c r="D11">
        <v>20.7818</v>
      </c>
      <c r="E11">
        <f t="shared" si="0"/>
        <v>0.94246903715541697</v>
      </c>
      <c r="F11" s="2"/>
      <c r="G11" s="2"/>
      <c r="H11">
        <v>20.321400000000001</v>
      </c>
      <c r="I11" s="3">
        <f t="shared" si="1"/>
        <v>0.97583721916065747</v>
      </c>
      <c r="J11" s="2"/>
      <c r="K11" s="2"/>
      <c r="M11" s="5"/>
      <c r="P11" s="13"/>
    </row>
    <row r="12" spans="1:17" x14ac:dyDescent="0.25">
      <c r="A12" s="19" t="s">
        <v>17</v>
      </c>
      <c r="B12">
        <v>26.84</v>
      </c>
      <c r="C12">
        <v>0.50060000000000004</v>
      </c>
      <c r="D12">
        <v>27.307500000000001</v>
      </c>
      <c r="E12">
        <f t="shared" si="0"/>
        <v>0.93387934478625867</v>
      </c>
      <c r="F12" s="2">
        <f>AVERAGE(E12:E13)</f>
        <v>0.92725080123238013</v>
      </c>
      <c r="G12" s="2">
        <f>STDEV(E12:E13)/F12</f>
        <v>1.0109644747911635E-2</v>
      </c>
      <c r="H12">
        <v>26.886600000000001</v>
      </c>
      <c r="I12" s="3">
        <f t="shared" si="1"/>
        <v>0.90032085561497022</v>
      </c>
      <c r="J12" s="2">
        <f>AVERAGE(I12:I13)</f>
        <v>0.91138226489587526</v>
      </c>
      <c r="K12" s="2">
        <f>STDEV(I12:I13)/J12</f>
        <v>1.716425217666789E-2</v>
      </c>
      <c r="M12" s="5"/>
      <c r="P12" s="13"/>
      <c r="Q12" s="5"/>
    </row>
    <row r="13" spans="1:17" x14ac:dyDescent="0.25">
      <c r="B13">
        <v>24.5</v>
      </c>
      <c r="C13">
        <v>0.50139999999999996</v>
      </c>
      <c r="D13">
        <v>24.961600000000001</v>
      </c>
      <c r="E13">
        <f t="shared" si="0"/>
        <v>0.92062225767850159</v>
      </c>
      <c r="F13" s="2"/>
      <c r="G13" s="2"/>
      <c r="H13">
        <v>24.535799999999998</v>
      </c>
      <c r="I13" s="3">
        <f t="shared" si="1"/>
        <v>0.9224436741767803</v>
      </c>
      <c r="J13" s="2"/>
      <c r="K13" s="2"/>
      <c r="M13" s="5"/>
      <c r="P13" s="13"/>
    </row>
    <row r="14" spans="1:17" x14ac:dyDescent="0.25">
      <c r="A14" s="19" t="s">
        <v>42</v>
      </c>
      <c r="B14">
        <v>26.05</v>
      </c>
      <c r="C14">
        <v>0.50029999999999997</v>
      </c>
      <c r="D14">
        <v>26.472000000000001</v>
      </c>
      <c r="E14">
        <f t="shared" si="0"/>
        <v>0.84349390365780652</v>
      </c>
      <c r="F14" s="2">
        <f>AVERAGE(E14:E15)</f>
        <v>0.85107416284906645</v>
      </c>
      <c r="G14" s="2">
        <f>STDEV(E14:E15)/F14</f>
        <v>1.2595970859573912E-2</v>
      </c>
      <c r="H14">
        <v>26.0823</v>
      </c>
      <c r="I14" s="3">
        <f t="shared" si="1"/>
        <v>0.92345971563981211</v>
      </c>
      <c r="J14" s="2">
        <f>AVERAGE(I14:I15)</f>
        <v>0.92301793036117485</v>
      </c>
      <c r="K14" s="2">
        <f>STDEV(I14:I15)/J14</f>
        <v>6.7688688610968197E-4</v>
      </c>
      <c r="M14" s="5"/>
      <c r="P14" s="13"/>
      <c r="Q14" s="5"/>
    </row>
    <row r="15" spans="1:17" x14ac:dyDescent="0.25">
      <c r="B15">
        <v>26.37</v>
      </c>
      <c r="C15">
        <v>0.50090000000000001</v>
      </c>
      <c r="D15">
        <v>26.8001</v>
      </c>
      <c r="E15">
        <f t="shared" si="0"/>
        <v>0.85865442204032638</v>
      </c>
      <c r="F15" s="2"/>
      <c r="G15" s="2"/>
      <c r="H15">
        <v>26.403300000000002</v>
      </c>
      <c r="I15" s="3">
        <f t="shared" si="1"/>
        <v>0.9225761450825376</v>
      </c>
      <c r="J15" s="2"/>
      <c r="K15" s="2"/>
      <c r="M15" s="5"/>
      <c r="P15" s="13"/>
    </row>
    <row r="16" spans="1:17" x14ac:dyDescent="0.25">
      <c r="A16" s="19" t="s">
        <v>19</v>
      </c>
      <c r="B16">
        <v>27.23</v>
      </c>
      <c r="C16">
        <v>0.50009999999999999</v>
      </c>
      <c r="D16">
        <v>27.680099999999999</v>
      </c>
      <c r="E16">
        <f t="shared" si="0"/>
        <v>0.90001999600079796</v>
      </c>
      <c r="F16" s="2">
        <f>AVERAGE(E16:E17)</f>
        <v>0.90179678178957878</v>
      </c>
      <c r="G16" s="2">
        <f>STDEV(E16:E17)/F16</f>
        <v>2.7863867011580557E-3</v>
      </c>
      <c r="H16">
        <v>27.261800000000001</v>
      </c>
      <c r="I16" s="3">
        <f t="shared" si="1"/>
        <v>0.92934903354809917</v>
      </c>
      <c r="J16" s="2">
        <f>AVERAGE(I16:I17)</f>
        <v>0.91871782212093545</v>
      </c>
      <c r="K16" s="2">
        <f>STDEV(I16:I17)/J16</f>
        <v>1.6364985007084859E-2</v>
      </c>
      <c r="M16" s="5"/>
      <c r="P16" s="13"/>
      <c r="Q16" s="5"/>
    </row>
    <row r="17" spans="1:17" x14ac:dyDescent="0.25">
      <c r="B17">
        <v>21.78</v>
      </c>
      <c r="C17">
        <v>0.50090000000000001</v>
      </c>
      <c r="D17">
        <v>22.232600000000001</v>
      </c>
      <c r="E17">
        <f t="shared" si="0"/>
        <v>0.9035735675783596</v>
      </c>
      <c r="F17" s="2"/>
      <c r="G17" s="2"/>
      <c r="H17">
        <v>21.8216</v>
      </c>
      <c r="I17" s="3">
        <f t="shared" si="1"/>
        <v>0.90808661069377172</v>
      </c>
      <c r="J17" s="2"/>
      <c r="K17" s="2"/>
      <c r="M17" s="5"/>
      <c r="P17" s="13"/>
    </row>
    <row r="18" spans="1:17" x14ac:dyDescent="0.25">
      <c r="A18" s="19" t="s">
        <v>15</v>
      </c>
      <c r="B18">
        <v>21.297599999999999</v>
      </c>
      <c r="C18">
        <v>0.50009999999999999</v>
      </c>
      <c r="D18">
        <v>21.758600000000001</v>
      </c>
      <c r="E18">
        <f t="shared" si="0"/>
        <v>0.92181563687262968</v>
      </c>
      <c r="F18" s="2">
        <f>AVERAGE(E18:E19)</f>
        <v>0.92293060476451694</v>
      </c>
      <c r="G18" s="2">
        <f>STDEV(E18:E19)/F18</f>
        <v>1.7084737532567652E-3</v>
      </c>
      <c r="H18">
        <v>21.331399999999999</v>
      </c>
      <c r="I18" s="3">
        <f t="shared" si="1"/>
        <v>0.92668112798264812</v>
      </c>
      <c r="J18" s="2">
        <f>AVERAGE(I18:I19)</f>
        <v>0.92732498968892241</v>
      </c>
      <c r="K18" s="2">
        <f>STDEV(I18:I19)/J18</f>
        <v>9.8191892532859481E-4</v>
      </c>
      <c r="M18" s="5"/>
      <c r="P18" s="13"/>
      <c r="Q18" s="5"/>
    </row>
    <row r="19" spans="1:17" x14ac:dyDescent="0.25">
      <c r="B19">
        <v>20.3673</v>
      </c>
      <c r="C19">
        <v>0.50029999999999997</v>
      </c>
      <c r="D19">
        <v>20.829599999999999</v>
      </c>
      <c r="E19">
        <f t="shared" si="0"/>
        <v>0.9240455726564043</v>
      </c>
      <c r="F19" s="2"/>
      <c r="G19" s="2"/>
      <c r="H19">
        <v>20.400600000000001</v>
      </c>
      <c r="I19" s="3">
        <f t="shared" si="1"/>
        <v>0.92796885139519658</v>
      </c>
      <c r="J19" s="2"/>
      <c r="K19" s="2"/>
      <c r="M19" s="5"/>
      <c r="P19" s="13"/>
    </row>
    <row r="20" spans="1:17" x14ac:dyDescent="0.25">
      <c r="F20" s="2"/>
      <c r="G20" s="2"/>
      <c r="I20" s="3"/>
      <c r="J20" s="2"/>
      <c r="K20" s="2"/>
      <c r="M20" s="5"/>
      <c r="P20" s="13"/>
      <c r="Q20" s="5"/>
    </row>
    <row r="21" spans="1:17" x14ac:dyDescent="0.25">
      <c r="F21" s="2"/>
      <c r="G21" s="2"/>
      <c r="I21" s="3"/>
      <c r="J21" s="2"/>
      <c r="K21" s="2"/>
      <c r="M21" s="5"/>
      <c r="P21" s="13"/>
    </row>
    <row r="22" spans="1:17" x14ac:dyDescent="0.25">
      <c r="F22" s="2"/>
      <c r="G22" s="2"/>
      <c r="I22" s="3"/>
      <c r="J22" s="2"/>
      <c r="K22" s="2"/>
      <c r="M22" s="5"/>
      <c r="P22" s="13"/>
      <c r="Q22" s="5"/>
    </row>
    <row r="23" spans="1:17" x14ac:dyDescent="0.25">
      <c r="F23" s="2"/>
      <c r="G23" s="2"/>
      <c r="I23" s="3"/>
      <c r="J23" s="2"/>
      <c r="K23" s="2"/>
      <c r="M23" s="5"/>
      <c r="P23" s="13"/>
    </row>
    <row r="24" spans="1:17" x14ac:dyDescent="0.25">
      <c r="F24" s="2"/>
      <c r="G24" s="2"/>
      <c r="I24" s="3"/>
      <c r="J24" s="2"/>
      <c r="K24" s="2"/>
      <c r="M24" s="5"/>
      <c r="P24" s="13"/>
      <c r="Q24" s="5"/>
    </row>
    <row r="25" spans="1:17" x14ac:dyDescent="0.25">
      <c r="F25" s="2"/>
      <c r="G25" s="2"/>
      <c r="I25" s="3"/>
      <c r="J25" s="2"/>
      <c r="K25" s="2"/>
      <c r="M25" s="5"/>
      <c r="P25" s="13"/>
    </row>
    <row r="26" spans="1:17" x14ac:dyDescent="0.25">
      <c r="F26" s="2"/>
      <c r="G26" s="2"/>
      <c r="I26" s="3"/>
      <c r="J26" s="2"/>
      <c r="K26" s="2"/>
      <c r="M26" s="5"/>
      <c r="P26" s="13"/>
      <c r="Q26" s="5"/>
    </row>
    <row r="27" spans="1:17" x14ac:dyDescent="0.25">
      <c r="F27" s="2"/>
      <c r="G27" s="2"/>
      <c r="I27" s="3"/>
      <c r="J27" s="2"/>
      <c r="K27" s="2"/>
      <c r="M27" s="5"/>
      <c r="P27" s="13"/>
    </row>
    <row r="28" spans="1:17" x14ac:dyDescent="0.25">
      <c r="F28" s="2"/>
      <c r="G28" s="2"/>
      <c r="I28" s="3"/>
      <c r="J28" s="2"/>
      <c r="K28" s="2"/>
      <c r="M28" s="5"/>
      <c r="P28" s="13"/>
      <c r="Q28" s="5"/>
    </row>
    <row r="29" spans="1:17" x14ac:dyDescent="0.25">
      <c r="F29" s="2"/>
      <c r="G29" s="2"/>
      <c r="I29" s="3"/>
      <c r="J29" s="2"/>
      <c r="K29" s="2"/>
      <c r="M29" s="5"/>
      <c r="P29" s="13"/>
    </row>
    <row r="30" spans="1:17" x14ac:dyDescent="0.25">
      <c r="F30" s="2"/>
      <c r="G30" s="2"/>
      <c r="I30" s="3"/>
      <c r="J30" s="2"/>
      <c r="K30" s="2"/>
      <c r="M30" s="5"/>
      <c r="P30" s="13"/>
      <c r="Q30" s="5"/>
    </row>
    <row r="31" spans="1:17" x14ac:dyDescent="0.25">
      <c r="F31" s="2"/>
      <c r="G31" s="2"/>
      <c r="I31" s="3"/>
      <c r="J31" s="2"/>
      <c r="K31" s="2"/>
      <c r="M31" s="5"/>
      <c r="P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March</vt:lpstr>
      <vt:lpstr>April</vt:lpstr>
      <vt:lpstr>May</vt:lpstr>
      <vt:lpstr>June</vt:lpstr>
      <vt:lpstr>July</vt:lpstr>
      <vt:lpstr>August</vt:lpstr>
      <vt:lpstr>Sept.</vt:lpstr>
      <vt:lpstr>Oct.</vt:lpstr>
      <vt:lpstr>Nov.</vt:lpstr>
      <vt:lpstr>Dec.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ansci-rumnut1</dc:creator>
  <cp:lastModifiedBy>ansci-rumnut1</cp:lastModifiedBy>
  <dcterms:created xsi:type="dcterms:W3CDTF">2015-02-27T20:11:37Z</dcterms:created>
  <dcterms:modified xsi:type="dcterms:W3CDTF">2017-03-28T17:55:08Z</dcterms:modified>
</cp:coreProperties>
</file>